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Аптечки на фронт\Отчёт 22.02.2023\"/>
    </mc:Choice>
  </mc:AlternateContent>
  <xr:revisionPtr revIDLastSave="0" documentId="13_ncr:1_{FB782B50-22C7-469A-981C-82765ECB6B95}" xr6:coauthVersionLast="47" xr6:coauthVersionMax="47" xr10:uidLastSave="{00000000-0000-0000-0000-000000000000}"/>
  <bookViews>
    <workbookView xWindow="-120" yWindow="-120" windowWidth="29040" windowHeight="15840" firstSheet="1" activeTab="1" xr2:uid="{1F248B6A-AEFF-49CC-B735-08F3B1653693}"/>
  </bookViews>
  <sheets>
    <sheet name="Лист1" sheetId="1" state="hidden" r:id="rId1"/>
    <sheet name="Лист2" sheetId="2" r:id="rId2"/>
  </sheets>
  <definedNames>
    <definedName name="_xlnm._FilterDatabase" localSheetId="0" hidden="1">Лист1!$A$1:$H$43</definedName>
    <definedName name="_xlnm._FilterDatabase" localSheetId="1" hidden="1">Лист2!$A$21:$E$384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8" i="2"/>
  <c r="D29" i="2"/>
  <c r="D30" i="2"/>
  <c r="D31" i="2"/>
  <c r="D32" i="2"/>
  <c r="C33" i="2"/>
  <c r="D34" i="2"/>
  <c r="D35" i="2"/>
  <c r="D36" i="2"/>
  <c r="D37" i="2"/>
  <c r="D38" i="2"/>
  <c r="D54" i="2"/>
  <c r="D57" i="2"/>
  <c r="D60" i="2"/>
  <c r="D61" i="2"/>
  <c r="D65" i="2"/>
  <c r="D66" i="2"/>
  <c r="D69" i="2"/>
  <c r="D70" i="2"/>
  <c r="D71" i="2"/>
  <c r="C79" i="2"/>
  <c r="D79" i="2"/>
  <c r="C80" i="2"/>
  <c r="D80" i="2" s="1"/>
  <c r="D81" i="2"/>
  <c r="D84" i="2"/>
  <c r="D86" i="2"/>
  <c r="D87" i="2"/>
  <c r="D88" i="2"/>
  <c r="D89" i="2"/>
  <c r="D90" i="2"/>
  <c r="D91" i="2"/>
  <c r="D92" i="2"/>
  <c r="D93" i="2"/>
  <c r="D95" i="2"/>
  <c r="D96" i="2"/>
  <c r="D97" i="2"/>
  <c r="D98" i="2"/>
  <c r="D99" i="2"/>
  <c r="D100" i="2"/>
  <c r="D101" i="2"/>
  <c r="D102" i="2"/>
  <c r="C107" i="2"/>
  <c r="D107" i="2"/>
  <c r="C108" i="2"/>
  <c r="D108" i="2" s="1"/>
  <c r="C109" i="2"/>
  <c r="D109" i="2" s="1"/>
  <c r="C110" i="2"/>
  <c r="D110" i="2" s="1"/>
  <c r="D130" i="2"/>
  <c r="D162" i="2"/>
  <c r="E16" i="2" l="1"/>
  <c r="E306" i="2"/>
  <c r="E305" i="2"/>
  <c r="E180" i="2"/>
  <c r="E270" i="2"/>
  <c r="E222" i="2"/>
  <c r="E177" i="2"/>
  <c r="E179" i="2"/>
  <c r="E178" i="2"/>
  <c r="E135" i="2"/>
  <c r="E129" i="2"/>
  <c r="E103" i="2"/>
  <c r="E47" i="2"/>
  <c r="E68" i="2"/>
  <c r="E67" i="2"/>
  <c r="D67" i="2" s="1"/>
  <c r="E22" i="2"/>
  <c r="E52" i="2"/>
  <c r="E51" i="2"/>
  <c r="E62" i="2"/>
  <c r="E59" i="2"/>
  <c r="E48" i="2"/>
  <c r="E104" i="2"/>
  <c r="D104" i="2" s="1"/>
  <c r="E26" i="2"/>
  <c r="E50" i="2"/>
  <c r="E113" i="2"/>
  <c r="E106" i="2"/>
  <c r="E94" i="2"/>
  <c r="E25" i="2"/>
  <c r="E24" i="2"/>
  <c r="E49" i="2"/>
  <c r="E112" i="2"/>
  <c r="E23" i="2"/>
  <c r="E55" i="2"/>
  <c r="F50" i="1"/>
  <c r="G49" i="1"/>
  <c r="E18" i="2" l="1"/>
  <c r="E19" i="2" s="1"/>
  <c r="F91" i="1"/>
  <c r="E92" i="1"/>
  <c r="F92" i="1"/>
  <c r="E90" i="1"/>
  <c r="F90" i="1"/>
  <c r="E91" i="1"/>
  <c r="E86" i="1"/>
  <c r="F86" i="1"/>
  <c r="E83" i="1"/>
  <c r="F83" i="1"/>
  <c r="E84" i="1"/>
  <c r="F84" i="1"/>
  <c r="E85" i="1"/>
  <c r="F85" i="1"/>
  <c r="F82" i="1"/>
  <c r="E82" i="1"/>
  <c r="E89" i="1"/>
  <c r="G5" i="1"/>
  <c r="G148" i="1"/>
  <c r="E144" i="1"/>
  <c r="G146" i="1"/>
  <c r="F146" i="1" s="1"/>
  <c r="G68" i="1"/>
  <c r="G145" i="1"/>
  <c r="E101" i="1"/>
  <c r="F133" i="1"/>
  <c r="F132" i="1"/>
  <c r="F131" i="1"/>
  <c r="E133" i="1"/>
  <c r="E132" i="1"/>
  <c r="E131" i="1"/>
  <c r="E126" i="1"/>
  <c r="E127" i="1"/>
  <c r="E128" i="1"/>
  <c r="E129" i="1"/>
  <c r="E130" i="1"/>
  <c r="E125" i="1"/>
  <c r="F129" i="1"/>
  <c r="F130" i="1"/>
  <c r="F137" i="1"/>
  <c r="E137" i="1"/>
  <c r="F110" i="1"/>
  <c r="E110" i="1"/>
  <c r="G96" i="1"/>
  <c r="F96" i="1" s="1"/>
  <c r="F75" i="1"/>
  <c r="F33" i="1"/>
  <c r="F32" i="1"/>
  <c r="F31" i="1"/>
  <c r="F30" i="1"/>
  <c r="F29" i="1"/>
  <c r="F28" i="1"/>
  <c r="F24" i="1"/>
  <c r="F25" i="1"/>
  <c r="F26" i="1"/>
  <c r="F27" i="1"/>
  <c r="E33" i="1"/>
  <c r="E25" i="1"/>
  <c r="E26" i="1"/>
  <c r="E27" i="1"/>
  <c r="E28" i="1"/>
  <c r="E29" i="1"/>
  <c r="E30" i="1"/>
  <c r="E31" i="1"/>
  <c r="E32" i="1"/>
  <c r="E24" i="1"/>
  <c r="F21" i="1"/>
  <c r="F22" i="1"/>
  <c r="F23" i="1"/>
  <c r="D38" i="1"/>
  <c r="E38" i="1" s="1"/>
  <c r="D39" i="1"/>
  <c r="E39" i="1" s="1"/>
  <c r="G67" i="1"/>
  <c r="F67" i="1" s="1"/>
  <c r="D41" i="1"/>
  <c r="F41" i="1" s="1"/>
  <c r="D42" i="1"/>
  <c r="E42" i="1" s="1"/>
  <c r="D43" i="1"/>
  <c r="E43" i="1" s="1"/>
  <c r="D40" i="1"/>
  <c r="F40" i="1" s="1"/>
  <c r="G48" i="1"/>
  <c r="G57" i="1"/>
  <c r="G56" i="1"/>
  <c r="F128" i="1"/>
  <c r="F127" i="1"/>
  <c r="F126" i="1"/>
  <c r="F125" i="1"/>
  <c r="F124" i="1"/>
  <c r="E124" i="1"/>
  <c r="E118" i="1"/>
  <c r="E112" i="1"/>
  <c r="E94" i="1"/>
  <c r="E73" i="1"/>
  <c r="E70" i="1"/>
  <c r="E62" i="1"/>
  <c r="E52" i="1"/>
  <c r="E45" i="1"/>
  <c r="F114" i="1"/>
  <c r="F115" i="1"/>
  <c r="F113" i="1"/>
  <c r="G136" i="1"/>
  <c r="F100" i="1"/>
  <c r="E100" i="1"/>
  <c r="F120" i="1"/>
  <c r="F119" i="1"/>
  <c r="F106" i="1"/>
  <c r="F107" i="1"/>
  <c r="F105" i="1"/>
  <c r="F104" i="1"/>
  <c r="E105" i="1"/>
  <c r="E104" i="1"/>
  <c r="E99" i="1"/>
  <c r="F99" i="1"/>
  <c r="F89" i="1"/>
  <c r="G95" i="1"/>
  <c r="G80" i="1"/>
  <c r="G81" i="1"/>
  <c r="F78" i="1"/>
  <c r="G79" i="1"/>
  <c r="G74" i="1"/>
  <c r="G71" i="1"/>
  <c r="G65" i="1"/>
  <c r="G63" i="1"/>
  <c r="G60" i="1"/>
  <c r="E60" i="1"/>
  <c r="E59" i="1" s="1"/>
  <c r="G47" i="1"/>
  <c r="G55" i="1"/>
  <c r="G54" i="1"/>
  <c r="G53" i="1"/>
  <c r="G46" i="1"/>
  <c r="E37" i="1"/>
  <c r="E36" i="1"/>
  <c r="D16" i="1"/>
  <c r="E16" i="1" s="1"/>
  <c r="F12" i="1"/>
  <c r="F13" i="1"/>
  <c r="F14" i="1"/>
  <c r="F15" i="1"/>
  <c r="F17" i="1"/>
  <c r="F18" i="1"/>
  <c r="F19" i="1"/>
  <c r="F20" i="1"/>
  <c r="F36" i="1"/>
  <c r="F37" i="1"/>
  <c r="F11" i="1"/>
  <c r="E77" i="1" l="1"/>
  <c r="G7" i="1"/>
  <c r="G8" i="1" s="1"/>
  <c r="E10" i="1"/>
  <c r="F39" i="1"/>
  <c r="F38" i="1"/>
  <c r="E41" i="1"/>
  <c r="E40" i="1"/>
  <c r="F43" i="1"/>
  <c r="F42" i="1"/>
  <c r="E103" i="1"/>
  <c r="E98" i="1"/>
  <c r="F66" i="1"/>
  <c r="E35" i="1" l="1"/>
</calcChain>
</file>

<file path=xl/sharedStrings.xml><?xml version="1.0" encoding="utf-8"?>
<sst xmlns="http://schemas.openxmlformats.org/spreadsheetml/2006/main" count="750" uniqueCount="252">
  <si>
    <t>Дата</t>
  </si>
  <si>
    <t>Номер документа</t>
  </si>
  <si>
    <t>Вид продукции</t>
  </si>
  <si>
    <t>Кол-во</t>
  </si>
  <si>
    <t>На сколько аптечек</t>
  </si>
  <si>
    <t>Гемостатическая губка 9*9</t>
  </si>
  <si>
    <t>Гемостатическая губка 5*5</t>
  </si>
  <si>
    <t>*63493</t>
  </si>
  <si>
    <t>*34448</t>
  </si>
  <si>
    <t>*42981</t>
  </si>
  <si>
    <t>*68410</t>
  </si>
  <si>
    <t>*72680</t>
  </si>
  <si>
    <t>*0143</t>
  </si>
  <si>
    <t>Гемостатические губки</t>
  </si>
  <si>
    <t>Пожертвование</t>
  </si>
  <si>
    <t>ИПП</t>
  </si>
  <si>
    <t>*90</t>
  </si>
  <si>
    <t>*723</t>
  </si>
  <si>
    <t>Покрывало спасательное</t>
  </si>
  <si>
    <t>*722</t>
  </si>
  <si>
    <t>*978</t>
  </si>
  <si>
    <t>Салфетки спиртовые</t>
  </si>
  <si>
    <t>Жгут эсмарха</t>
  </si>
  <si>
    <t>Жгут эсмарха короткий</t>
  </si>
  <si>
    <t>О</t>
  </si>
  <si>
    <t>А</t>
  </si>
  <si>
    <t>*366</t>
  </si>
  <si>
    <t>Маркеры</t>
  </si>
  <si>
    <t>*670</t>
  </si>
  <si>
    <t>Маркеры перманентные</t>
  </si>
  <si>
    <t>Скотч армированный</t>
  </si>
  <si>
    <t>Скотч армированный 5 м</t>
  </si>
  <si>
    <t>*629</t>
  </si>
  <si>
    <t>Ножницы</t>
  </si>
  <si>
    <t>Перчатки</t>
  </si>
  <si>
    <t>*65</t>
  </si>
  <si>
    <t>*754</t>
  </si>
  <si>
    <t>Наклейки Врачи, вы не одни</t>
  </si>
  <si>
    <t>*396</t>
  </si>
  <si>
    <t>Салфетки для стимуляции дыхания</t>
  </si>
  <si>
    <t>Салфетки с нашатырем</t>
  </si>
  <si>
    <t>Бинт марлевый 7х14</t>
  </si>
  <si>
    <t>Бинт эластичный 4х10</t>
  </si>
  <si>
    <t>Бинты обычные</t>
  </si>
  <si>
    <t>Бинты компрессионные</t>
  </si>
  <si>
    <t>Разное</t>
  </si>
  <si>
    <t>Полотно ватное</t>
  </si>
  <si>
    <t>Ткани для носилок</t>
  </si>
  <si>
    <t>Салфетки спиртовые 135*185</t>
  </si>
  <si>
    <t>Лейкопластырь в рулоне</t>
  </si>
  <si>
    <t>Лейкопластыри бактерицидные</t>
  </si>
  <si>
    <t>Коробки для аптечек</t>
  </si>
  <si>
    <t>Бинт нетканый 7х14</t>
  </si>
  <si>
    <t>*346</t>
  </si>
  <si>
    <t>Бинт нетканый 5х10</t>
  </si>
  <si>
    <t>*291</t>
  </si>
  <si>
    <t>Лейкопластырь 3х500</t>
  </si>
  <si>
    <t>*020</t>
  </si>
  <si>
    <t>Гофрокороб 185*185*77</t>
  </si>
  <si>
    <t>*227</t>
  </si>
  <si>
    <t>Бинт эластичный 3х10</t>
  </si>
  <si>
    <t>Бинт эластичный 3х8</t>
  </si>
  <si>
    <t>Бактерицидный 1,9*7,2</t>
  </si>
  <si>
    <t>Бактерицидный 4*10</t>
  </si>
  <si>
    <t>Бактерицидный 6*10</t>
  </si>
  <si>
    <t>Стрептоцид</t>
  </si>
  <si>
    <t>Цена, руб</t>
  </si>
  <si>
    <t>Сумма, руб</t>
  </si>
  <si>
    <t>Итого куплено для аптечек, руб</t>
  </si>
  <si>
    <t>Итого остаток/ дефицит, руб</t>
  </si>
  <si>
    <t>Одеяло спасательное</t>
  </si>
  <si>
    <t>*95</t>
  </si>
  <si>
    <t>Медикаменты для ВДВ</t>
  </si>
  <si>
    <t>Пакеты</t>
  </si>
  <si>
    <t>*259</t>
  </si>
  <si>
    <t>*1135</t>
  </si>
  <si>
    <t>*1133</t>
  </si>
  <si>
    <t>*1131</t>
  </si>
  <si>
    <t>*1442</t>
  </si>
  <si>
    <t>*1295</t>
  </si>
  <si>
    <t>*7806</t>
  </si>
  <si>
    <t>*3866</t>
  </si>
  <si>
    <t>Подсумки</t>
  </si>
  <si>
    <t>Подсумок медицинский</t>
  </si>
  <si>
    <t>*3612</t>
  </si>
  <si>
    <t>*2265</t>
  </si>
  <si>
    <t>*6884</t>
  </si>
  <si>
    <t>*9917</t>
  </si>
  <si>
    <t>*8919</t>
  </si>
  <si>
    <t>*7185</t>
  </si>
  <si>
    <t>*4718</t>
  </si>
  <si>
    <t>АК</t>
  </si>
  <si>
    <t>КК</t>
  </si>
  <si>
    <t>*7879</t>
  </si>
  <si>
    <t>*0243</t>
  </si>
  <si>
    <t>*3521</t>
  </si>
  <si>
    <t>Одеяла спасательные</t>
  </si>
  <si>
    <t>*5794</t>
  </si>
  <si>
    <t>*5519</t>
  </si>
  <si>
    <t>*536</t>
  </si>
  <si>
    <t>*709</t>
  </si>
  <si>
    <t>*708</t>
  </si>
  <si>
    <t>*215</t>
  </si>
  <si>
    <t>Коробка 600*400*400</t>
  </si>
  <si>
    <t>*512</t>
  </si>
  <si>
    <t>*1947</t>
  </si>
  <si>
    <t>*1948</t>
  </si>
  <si>
    <t>*1957</t>
  </si>
  <si>
    <t>*1956</t>
  </si>
  <si>
    <t>*1952</t>
  </si>
  <si>
    <t>Лейкопластырь 3х501</t>
  </si>
  <si>
    <t>Жгуты, турникеты</t>
  </si>
  <si>
    <t>Турникет</t>
  </si>
  <si>
    <t>Итого собрано на карту канала, руб</t>
  </si>
  <si>
    <t>Итого собрано по-другому (СБП, нал и т.д.), руб</t>
  </si>
  <si>
    <t>Всего собрано средств</t>
  </si>
  <si>
    <t>Медикаменты для 2 бат 9 п НМ ДНР</t>
  </si>
  <si>
    <t>Медикаменты для 24 ОбрСпН</t>
  </si>
  <si>
    <t>Медикаменты для 1 бат 9 п НМ ДНР и 117 п мобрез ДНР</t>
  </si>
  <si>
    <t>Ножницы тактические</t>
  </si>
  <si>
    <t>Методички первой помощи</t>
  </si>
  <si>
    <t>Полиграфия</t>
  </si>
  <si>
    <t>Открытки Врачи, вы не одни</t>
  </si>
  <si>
    <t>*5086</t>
  </si>
  <si>
    <t>*9869</t>
  </si>
  <si>
    <t>*5026</t>
  </si>
  <si>
    <t>*0407</t>
  </si>
  <si>
    <t>*3897</t>
  </si>
  <si>
    <t>*2093</t>
  </si>
  <si>
    <t>ИПП израильки</t>
  </si>
  <si>
    <t>А+О</t>
  </si>
  <si>
    <t>Бинты, пластыри и др.</t>
  </si>
  <si>
    <t>Бинты, пластыри, перчатки и др.</t>
  </si>
  <si>
    <t>Шовный материал</t>
  </si>
  <si>
    <t>Воздуховоды</t>
  </si>
  <si>
    <t>Бинт компрессионный, мочеприемники</t>
  </si>
  <si>
    <t>Заправка</t>
  </si>
  <si>
    <t>Деловые линии</t>
  </si>
  <si>
    <t>Сим-карта</t>
  </si>
  <si>
    <t>Лента для жгутов</t>
  </si>
  <si>
    <t>Медикаменты</t>
  </si>
  <si>
    <t>Окклюзионные пластыри</t>
  </si>
  <si>
    <t>Хирургические инструменты, повязки, катетеры</t>
  </si>
  <si>
    <t>Хирургические инструменты</t>
  </si>
  <si>
    <t>Турникеты 1000 шт*209, гемобинты 500шт*378</t>
  </si>
  <si>
    <t>Турникеты 150 шт*217, израильки 500шт*191</t>
  </si>
  <si>
    <t>Турникеты 200шт*215</t>
  </si>
  <si>
    <t>Ножницы 83шт*106, турникеты 283*220</t>
  </si>
  <si>
    <t>Подсумки 400шт*395, турникеты 200шт*230</t>
  </si>
  <si>
    <t>Ножницы 258шт*106, турникеты 700шт*215, подсумки 200шт*395, израильки 408*250</t>
  </si>
  <si>
    <t>Вата, бинты</t>
  </si>
  <si>
    <t>Мешки Амбу 5шт*6900</t>
  </si>
  <si>
    <t>Израильки 256шт*250, подсумки 100 штх395</t>
  </si>
  <si>
    <t>Пластыри, бинты, перчатки etc</t>
  </si>
  <si>
    <t>Разное для госпиталя</t>
  </si>
  <si>
    <t>Шприцы</t>
  </si>
  <si>
    <t>Пластыри, бинты, одеяла</t>
  </si>
  <si>
    <t>Пластыри, бинты, салфетки</t>
  </si>
  <si>
    <t>Бинты, пластыри, шприцы</t>
  </si>
  <si>
    <t>Подгузники</t>
  </si>
  <si>
    <t>Катетеры, зонды, пластыри, бинты etc</t>
  </si>
  <si>
    <t>Шприцы, бинты, одеяла etc</t>
  </si>
  <si>
    <t>Инцизная пленка</t>
  </si>
  <si>
    <t>Маски ларингеальные, бинты, пластыри etc</t>
  </si>
  <si>
    <t>Бинты эластичные, мочеприёмники</t>
  </si>
  <si>
    <t>Бинты эластичные</t>
  </si>
  <si>
    <t>Противоожоговые салфетки</t>
  </si>
  <si>
    <t>Нашатырные салфетки</t>
  </si>
  <si>
    <t>ИПП брезентовые</t>
  </si>
  <si>
    <t>Пластик для принтера (для рогов к ИПП)</t>
  </si>
  <si>
    <t>Сухожар</t>
  </si>
  <si>
    <t>Турникеты</t>
  </si>
  <si>
    <t>Жгуты</t>
  </si>
  <si>
    <t>Ножницы, израильки, подсумки</t>
  </si>
  <si>
    <t>Нефопам</t>
  </si>
  <si>
    <t>Доставка груза для Токмака</t>
  </si>
  <si>
    <t>Контуры анестезиологические</t>
  </si>
  <si>
    <t>Трансфузионные системы</t>
  </si>
  <si>
    <t>Подсумки 20шт х 320 руб</t>
  </si>
  <si>
    <t>Жгуты, израильки, замыкатели</t>
  </si>
  <si>
    <t>Доставка жгутов</t>
  </si>
  <si>
    <t>Преформы</t>
  </si>
  <si>
    <t>Окклюзионки, назофар. воздуховоды, шины</t>
  </si>
  <si>
    <t>Израильки (бандажи)</t>
  </si>
  <si>
    <t>Скотч</t>
  </si>
  <si>
    <t>Фасовочные пакеты</t>
  </si>
  <si>
    <t>Бинты</t>
  </si>
  <si>
    <t>Коробки большие</t>
  </si>
  <si>
    <t>Шуруповерт</t>
  </si>
  <si>
    <t>Телефон дежурного волонтера и сим-карта</t>
  </si>
  <si>
    <t>Шевроны</t>
  </si>
  <si>
    <t>Турникеты 875 шт х 160 руб</t>
  </si>
  <si>
    <t>Турникеты 400 шт х 190 руб</t>
  </si>
  <si>
    <t>Декомпрессионные иглы</t>
  </si>
  <si>
    <t>Рюкзаки медицинские 30 шт х 2800 руб</t>
  </si>
  <si>
    <t>Турникеты 500 шт х 180 руб</t>
  </si>
  <si>
    <t>Доставка пластика</t>
  </si>
  <si>
    <t>Доставка ДНР, ЛНР</t>
  </si>
  <si>
    <t>Инфузионные системы</t>
  </si>
  <si>
    <t>Турникеты 600 шт х 180 руб</t>
  </si>
  <si>
    <t>Подсумки 200 шт х 320 руб</t>
  </si>
  <si>
    <t>Бинты 9000 шт х 12 руб</t>
  </si>
  <si>
    <t>Катетеры</t>
  </si>
  <si>
    <t>Доставка бинтов</t>
  </si>
  <si>
    <t>Теплоиды 20 шт х 400 руб</t>
  </si>
  <si>
    <t>Али образцы разного</t>
  </si>
  <si>
    <t>Небулайзеры</t>
  </si>
  <si>
    <t>Подсумки, окклюзионки</t>
  </si>
  <si>
    <t>Турникеты 1500 шт х 175 руб</t>
  </si>
  <si>
    <t xml:space="preserve">Бинты эластичные </t>
  </si>
  <si>
    <t>Гемостатические бинты 500 шт х 378 руб</t>
  </si>
  <si>
    <t>Операционные простыни</t>
  </si>
  <si>
    <t>Ножницы 2000 шт</t>
  </si>
  <si>
    <t>Одеяло спасательное 2000 шт</t>
  </si>
  <si>
    <t>Доставка Валуйки</t>
  </si>
  <si>
    <t>Рюкзаки</t>
  </si>
  <si>
    <t>Картон, маркеры</t>
  </si>
  <si>
    <t>Подсумки 400 шт х 210 руб</t>
  </si>
  <si>
    <t>Ножницы 500 шт х 90 руб</t>
  </si>
  <si>
    <t>Рюкзаки 10 шт</t>
  </si>
  <si>
    <t>Подсумки 400 шт х 320 руб</t>
  </si>
  <si>
    <t>Одеяло спасательное 5000 шт х 49,50 руб в среднем</t>
  </si>
  <si>
    <t>Деловые линии доставка жгутов</t>
  </si>
  <si>
    <t>Доставка</t>
  </si>
  <si>
    <t>Образцы</t>
  </si>
  <si>
    <t>Телефон дежурного волонтера</t>
  </si>
  <si>
    <t>Доставка СДЭК за февраль</t>
  </si>
  <si>
    <t>СДЭК</t>
  </si>
  <si>
    <t>Жгуты Альфапластик</t>
  </si>
  <si>
    <t>Бензин</t>
  </si>
  <si>
    <t>Платные дороги</t>
  </si>
  <si>
    <t>Телефон</t>
  </si>
  <si>
    <t>Израильки</t>
  </si>
  <si>
    <t>Втулки</t>
  </si>
  <si>
    <t>Косынки, катетеры</t>
  </si>
  <si>
    <t>Вата, системы</t>
  </si>
  <si>
    <t>Противохимпакеты</t>
  </si>
  <si>
    <t>Воздуховоды Гведеля</t>
  </si>
  <si>
    <t>Выписка по карте канала с 24 по 27 февраля</t>
  </si>
  <si>
    <t>Выписка по карте канала с 1 по 5 января</t>
  </si>
  <si>
    <t>Выписка по карте канала с 1 по 15 февраля</t>
  </si>
  <si>
    <t>Выписка по карте канала с 1 по 10 декабря</t>
  </si>
  <si>
    <t>Выписка по карте канала с 6 по 10 января</t>
  </si>
  <si>
    <t>Выписка по карте канала с 6 по 31 октября</t>
  </si>
  <si>
    <t>Выписка по карте канала с 11 по 21 января</t>
  </si>
  <si>
    <t>Выписка по карте канала с 11 по 21 декабря</t>
  </si>
  <si>
    <t>Выписка по карте канала с 22 по 31 января</t>
  </si>
  <si>
    <t>Выписка по карте канала с 22 по 31 декабря</t>
  </si>
  <si>
    <t>Выписка по карте канала с 1 по 30 ноября</t>
  </si>
  <si>
    <t>Выписка по карте канала с 16 по 23 февраля</t>
  </si>
  <si>
    <t>Спасательные одеяла, шприцы</t>
  </si>
  <si>
    <t>Пластыри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</si>
</sst>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4" fontId="1" fillId="0" borderId="0" xfId="0" applyNumberFormat="1" applyFont="1"/>
    <xf numFmtId="3" fontId="1" fillId="0" borderId="0" xfId="0" applyNumberFormat="1" applyFont="1"/>
    <xf numFmtId="14" fontId="1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1"/>
    </xf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inden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 indent="1"/>
    </xf>
    <xf numFmtId="3" fontId="2" fillId="0" borderId="3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indent="1"/>
    </xf>
    <xf numFmtId="2" fontId="1" fillId="0" borderId="0" xfId="0" applyNumberFormat="1" applyFont="1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indent="1"/>
    </xf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/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3" fontId="1" fillId="0" borderId="3" xfId="0" applyNumberFormat="1" applyFont="1" applyBorder="1"/>
    <xf numFmtId="4" fontId="1" fillId="0" borderId="3" xfId="0" applyNumberFormat="1" applyFont="1" applyBorder="1"/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 indent="1"/>
    </xf>
    <xf numFmtId="3" fontId="1" fillId="0" borderId="5" xfId="0" applyNumberFormat="1" applyFont="1" applyBorder="1"/>
    <xf numFmtId="4" fontId="1" fillId="0" borderId="5" xfId="0" applyNumberFormat="1" applyFont="1" applyBorder="1"/>
    <xf numFmtId="3" fontId="1" fillId="0" borderId="6" xfId="0" applyNumberFormat="1" applyFont="1" applyBorder="1"/>
    <xf numFmtId="14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/>
    <xf numFmtId="1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3" fontId="1" fillId="0" borderId="10" xfId="0" applyNumberFormat="1" applyFont="1" applyBorder="1"/>
    <xf numFmtId="4" fontId="1" fillId="0" borderId="10" xfId="0" applyNumberFormat="1" applyFont="1" applyBorder="1"/>
    <xf numFmtId="3" fontId="1" fillId="0" borderId="11" xfId="0" applyNumberFormat="1" applyFont="1" applyBorder="1"/>
    <xf numFmtId="0" fontId="1" fillId="0" borderId="1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 indent="1"/>
    </xf>
    <xf numFmtId="3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 indent="1"/>
    </xf>
    <xf numFmtId="14" fontId="5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right" wrapText="1"/>
    </xf>
    <xf numFmtId="14" fontId="5" fillId="0" borderId="1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indent="1"/>
    </xf>
    <xf numFmtId="3" fontId="5" fillId="0" borderId="3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right" wrapText="1"/>
    </xf>
    <xf numFmtId="14" fontId="4" fillId="0" borderId="9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center" wrapText="1"/>
    </xf>
    <xf numFmtId="3" fontId="2" fillId="2" borderId="15" xfId="0" applyNumberFormat="1" applyFont="1" applyFill="1" applyBorder="1"/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E955B-3D62-4FD7-884B-5F53E7C213E1}">
  <sheetPr>
    <pageSetUpPr fitToPage="1"/>
  </sheetPr>
  <dimension ref="A1:K193"/>
  <sheetViews>
    <sheetView topLeftCell="A136" workbookViewId="0">
      <selection sqref="A1:XFD1048576"/>
    </sheetView>
  </sheetViews>
  <sheetFormatPr defaultRowHeight="15" x14ac:dyDescent="0.25"/>
  <cols>
    <col min="1" max="1" width="12.5703125" style="5" customWidth="1"/>
    <col min="2" max="2" width="15.7109375" style="1" customWidth="1"/>
    <col min="3" max="3" width="34.140625" style="1" customWidth="1"/>
    <col min="4" max="5" width="11.140625" style="4" customWidth="1"/>
    <col min="6" max="6" width="9.140625" style="3"/>
    <col min="7" max="7" width="13.7109375" style="4" customWidth="1"/>
    <col min="8" max="8" width="9.140625" style="24" customWidth="1"/>
    <col min="9" max="16384" width="9.140625" style="1"/>
  </cols>
  <sheetData>
    <row r="1" spans="1:8" s="2" customFormat="1" ht="42.75" x14ac:dyDescent="0.2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66</v>
      </c>
      <c r="G1" s="8" t="s">
        <v>67</v>
      </c>
      <c r="H1" s="23"/>
    </row>
    <row r="2" spans="1:8" s="2" customFormat="1" thickBot="1" x14ac:dyDescent="0.25">
      <c r="A2" s="28"/>
      <c r="B2" s="29"/>
      <c r="C2" s="29"/>
      <c r="D2" s="30"/>
      <c r="E2" s="30"/>
      <c r="F2" s="31"/>
      <c r="G2" s="30"/>
      <c r="H2" s="23"/>
    </row>
    <row r="3" spans="1:8" s="2" customFormat="1" ht="16.5" x14ac:dyDescent="0.25">
      <c r="A3" s="74"/>
      <c r="B3" s="75"/>
      <c r="C3" s="76" t="s">
        <v>113</v>
      </c>
      <c r="D3" s="77"/>
      <c r="E3" s="77"/>
      <c r="F3" s="78"/>
      <c r="G3" s="79">
        <v>1758434</v>
      </c>
      <c r="H3" s="23"/>
    </row>
    <row r="4" spans="1:8" s="2" customFormat="1" ht="16.5" x14ac:dyDescent="0.25">
      <c r="A4" s="80"/>
      <c r="B4" s="81"/>
      <c r="C4" s="82" t="s">
        <v>114</v>
      </c>
      <c r="D4" s="83"/>
      <c r="E4" s="83"/>
      <c r="F4" s="84"/>
      <c r="G4" s="85">
        <v>1069900</v>
      </c>
      <c r="H4" s="23"/>
    </row>
    <row r="5" spans="1:8" s="2" customFormat="1" ht="16.5" x14ac:dyDescent="0.25">
      <c r="A5" s="67"/>
      <c r="B5" s="68"/>
      <c r="C5" s="73" t="s">
        <v>115</v>
      </c>
      <c r="D5" s="70"/>
      <c r="E5" s="70"/>
      <c r="F5" s="71"/>
      <c r="G5" s="72">
        <f>G3+G4</f>
        <v>2828334</v>
      </c>
      <c r="H5" s="23"/>
    </row>
    <row r="6" spans="1:8" s="2" customFormat="1" ht="16.5" x14ac:dyDescent="0.25">
      <c r="A6" s="67"/>
      <c r="B6" s="68"/>
      <c r="C6" s="69"/>
      <c r="D6" s="70"/>
      <c r="E6" s="70"/>
      <c r="F6" s="71"/>
      <c r="G6" s="72"/>
      <c r="H6" s="23"/>
    </row>
    <row r="7" spans="1:8" s="2" customFormat="1" ht="16.5" x14ac:dyDescent="0.25">
      <c r="A7" s="37"/>
      <c r="B7" s="25"/>
      <c r="C7" s="39" t="s">
        <v>68</v>
      </c>
      <c r="D7" s="26"/>
      <c r="E7" s="26"/>
      <c r="F7" s="27"/>
      <c r="G7" s="38">
        <f>SUM(G10:G267)</f>
        <v>2978464.6</v>
      </c>
      <c r="H7" s="23"/>
    </row>
    <row r="8" spans="1:8" s="2" customFormat="1" ht="17.25" thickBot="1" x14ac:dyDescent="0.3">
      <c r="A8" s="86"/>
      <c r="B8" s="87"/>
      <c r="C8" s="88" t="s">
        <v>69</v>
      </c>
      <c r="D8" s="89"/>
      <c r="E8" s="89"/>
      <c r="F8" s="90"/>
      <c r="G8" s="91">
        <f>G3+G4-G7</f>
        <v>-150130.60000000009</v>
      </c>
      <c r="H8" s="23"/>
    </row>
    <row r="9" spans="1:8" s="2" customFormat="1" ht="14.25" x14ac:dyDescent="0.2">
      <c r="A9" s="32"/>
      <c r="B9" s="33"/>
      <c r="C9" s="34"/>
      <c r="D9" s="35"/>
      <c r="E9" s="35"/>
      <c r="F9" s="36"/>
      <c r="G9" s="35"/>
      <c r="H9" s="23"/>
    </row>
    <row r="10" spans="1:8" x14ac:dyDescent="0.25">
      <c r="A10" s="10"/>
      <c r="B10" s="11"/>
      <c r="C10" s="12" t="s">
        <v>13</v>
      </c>
      <c r="D10" s="13"/>
      <c r="E10" s="21">
        <f>SUM(E11:E34)</f>
        <v>1952</v>
      </c>
      <c r="F10" s="14"/>
      <c r="G10" s="13"/>
    </row>
    <row r="11" spans="1:8" x14ac:dyDescent="0.25">
      <c r="A11" s="15">
        <v>44848</v>
      </c>
      <c r="B11" s="16" t="s">
        <v>7</v>
      </c>
      <c r="C11" s="17" t="s">
        <v>5</v>
      </c>
      <c r="D11" s="18">
        <v>99</v>
      </c>
      <c r="E11" s="18">
        <v>99</v>
      </c>
      <c r="F11" s="19">
        <f>G11/D11</f>
        <v>114</v>
      </c>
      <c r="G11" s="18">
        <v>11286</v>
      </c>
      <c r="H11" s="24" t="s">
        <v>25</v>
      </c>
    </row>
    <row r="12" spans="1:8" x14ac:dyDescent="0.25">
      <c r="A12" s="15">
        <v>44848</v>
      </c>
      <c r="B12" s="16" t="s">
        <v>8</v>
      </c>
      <c r="C12" s="17" t="s">
        <v>6</v>
      </c>
      <c r="D12" s="18">
        <v>99</v>
      </c>
      <c r="E12" s="18">
        <v>49</v>
      </c>
      <c r="F12" s="19">
        <f t="shared" ref="F12:F43" si="0">G12/D12</f>
        <v>65</v>
      </c>
      <c r="G12" s="18">
        <v>6435</v>
      </c>
      <c r="H12" s="24" t="s">
        <v>25</v>
      </c>
    </row>
    <row r="13" spans="1:8" x14ac:dyDescent="0.25">
      <c r="A13" s="15">
        <v>44848</v>
      </c>
      <c r="B13" s="16" t="s">
        <v>9</v>
      </c>
      <c r="C13" s="17" t="s">
        <v>5</v>
      </c>
      <c r="D13" s="18">
        <v>99</v>
      </c>
      <c r="E13" s="18">
        <v>99</v>
      </c>
      <c r="F13" s="19">
        <f t="shared" si="0"/>
        <v>106.01010101010101</v>
      </c>
      <c r="G13" s="18">
        <v>10495</v>
      </c>
      <c r="H13" s="24" t="s">
        <v>25</v>
      </c>
    </row>
    <row r="14" spans="1:8" x14ac:dyDescent="0.25">
      <c r="A14" s="15">
        <v>44848</v>
      </c>
      <c r="B14" s="16" t="s">
        <v>10</v>
      </c>
      <c r="C14" s="17" t="s">
        <v>6</v>
      </c>
      <c r="D14" s="18">
        <v>99</v>
      </c>
      <c r="E14" s="18">
        <v>49</v>
      </c>
      <c r="F14" s="19">
        <f t="shared" si="0"/>
        <v>61.373737373737377</v>
      </c>
      <c r="G14" s="18">
        <v>6076</v>
      </c>
      <c r="H14" s="24" t="s">
        <v>25</v>
      </c>
    </row>
    <row r="15" spans="1:8" x14ac:dyDescent="0.25">
      <c r="A15" s="15">
        <v>44848</v>
      </c>
      <c r="B15" s="16" t="s">
        <v>11</v>
      </c>
      <c r="C15" s="17" t="s">
        <v>5</v>
      </c>
      <c r="D15" s="18">
        <v>99</v>
      </c>
      <c r="E15" s="18">
        <v>99</v>
      </c>
      <c r="F15" s="19">
        <f t="shared" si="0"/>
        <v>114</v>
      </c>
      <c r="G15" s="18">
        <v>11286</v>
      </c>
      <c r="H15" s="24" t="s">
        <v>25</v>
      </c>
    </row>
    <row r="16" spans="1:8" x14ac:dyDescent="0.25">
      <c r="A16" s="15">
        <v>44848</v>
      </c>
      <c r="B16" s="16" t="s">
        <v>11</v>
      </c>
      <c r="C16" s="17" t="s">
        <v>6</v>
      </c>
      <c r="D16" s="18">
        <f>99*2</f>
        <v>198</v>
      </c>
      <c r="E16" s="18">
        <f>D16/2</f>
        <v>99</v>
      </c>
      <c r="F16" s="19">
        <v>66</v>
      </c>
      <c r="G16" s="18">
        <v>13068</v>
      </c>
      <c r="H16" s="24" t="s">
        <v>25</v>
      </c>
    </row>
    <row r="17" spans="1:8" x14ac:dyDescent="0.25">
      <c r="A17" s="15">
        <v>44850</v>
      </c>
      <c r="B17" s="16" t="s">
        <v>12</v>
      </c>
      <c r="C17" s="17" t="s">
        <v>5</v>
      </c>
      <c r="D17" s="18">
        <v>99</v>
      </c>
      <c r="E17" s="18">
        <v>99</v>
      </c>
      <c r="F17" s="19">
        <f t="shared" si="0"/>
        <v>114</v>
      </c>
      <c r="G17" s="18">
        <v>11286</v>
      </c>
      <c r="H17" s="24" t="s">
        <v>25</v>
      </c>
    </row>
    <row r="18" spans="1:8" x14ac:dyDescent="0.25">
      <c r="A18" s="15">
        <v>44848</v>
      </c>
      <c r="B18" s="16"/>
      <c r="C18" s="17" t="s">
        <v>5</v>
      </c>
      <c r="D18" s="18">
        <v>99</v>
      </c>
      <c r="E18" s="18">
        <v>99</v>
      </c>
      <c r="F18" s="19">
        <f t="shared" si="0"/>
        <v>109.39393939393939</v>
      </c>
      <c r="G18" s="18">
        <v>10830</v>
      </c>
      <c r="H18" s="24" t="s">
        <v>24</v>
      </c>
    </row>
    <row r="19" spans="1:8" x14ac:dyDescent="0.25">
      <c r="A19" s="15">
        <v>44848</v>
      </c>
      <c r="B19" s="16"/>
      <c r="C19" s="17" t="s">
        <v>5</v>
      </c>
      <c r="D19" s="18">
        <v>99</v>
      </c>
      <c r="E19" s="18">
        <v>99</v>
      </c>
      <c r="F19" s="19">
        <f t="shared" si="0"/>
        <v>114</v>
      </c>
      <c r="G19" s="18">
        <v>11286</v>
      </c>
      <c r="H19" s="24" t="s">
        <v>24</v>
      </c>
    </row>
    <row r="20" spans="1:8" x14ac:dyDescent="0.25">
      <c r="A20" s="15">
        <v>44848</v>
      </c>
      <c r="B20" s="16"/>
      <c r="C20" s="17" t="s">
        <v>6</v>
      </c>
      <c r="D20" s="18">
        <v>99</v>
      </c>
      <c r="E20" s="18">
        <v>49</v>
      </c>
      <c r="F20" s="19">
        <f t="shared" si="0"/>
        <v>66</v>
      </c>
      <c r="G20" s="18">
        <v>6534</v>
      </c>
      <c r="H20" s="24" t="s">
        <v>24</v>
      </c>
    </row>
    <row r="21" spans="1:8" x14ac:dyDescent="0.25">
      <c r="A21" s="15">
        <v>44884</v>
      </c>
      <c r="B21" s="16" t="s">
        <v>84</v>
      </c>
      <c r="C21" s="17" t="s">
        <v>5</v>
      </c>
      <c r="D21" s="18">
        <v>22</v>
      </c>
      <c r="E21" s="18">
        <v>22</v>
      </c>
      <c r="F21" s="19">
        <f t="shared" si="0"/>
        <v>176</v>
      </c>
      <c r="G21" s="18">
        <v>3872</v>
      </c>
      <c r="H21" s="24" t="s">
        <v>92</v>
      </c>
    </row>
    <row r="22" spans="1:8" x14ac:dyDescent="0.25">
      <c r="A22" s="15">
        <v>44884</v>
      </c>
      <c r="B22" s="16" t="s">
        <v>85</v>
      </c>
      <c r="C22" s="17" t="s">
        <v>6</v>
      </c>
      <c r="D22" s="18">
        <v>100</v>
      </c>
      <c r="E22" s="18">
        <v>50</v>
      </c>
      <c r="F22" s="19">
        <f t="shared" si="0"/>
        <v>87</v>
      </c>
      <c r="G22" s="18">
        <v>8700</v>
      </c>
      <c r="H22" s="24" t="s">
        <v>92</v>
      </c>
    </row>
    <row r="23" spans="1:8" x14ac:dyDescent="0.25">
      <c r="A23" s="15">
        <v>44884</v>
      </c>
      <c r="B23" s="16" t="s">
        <v>86</v>
      </c>
      <c r="C23" s="17" t="s">
        <v>6</v>
      </c>
      <c r="D23" s="18">
        <v>100</v>
      </c>
      <c r="E23" s="18">
        <v>50</v>
      </c>
      <c r="F23" s="19">
        <f t="shared" si="0"/>
        <v>87</v>
      </c>
      <c r="G23" s="18">
        <v>8700</v>
      </c>
      <c r="H23" s="24" t="s">
        <v>92</v>
      </c>
    </row>
    <row r="24" spans="1:8" x14ac:dyDescent="0.25">
      <c r="A24" s="15">
        <v>44890</v>
      </c>
      <c r="B24" s="16" t="s">
        <v>87</v>
      </c>
      <c r="C24" s="17" t="s">
        <v>5</v>
      </c>
      <c r="D24" s="18">
        <v>99</v>
      </c>
      <c r="E24" s="18">
        <f>D24</f>
        <v>99</v>
      </c>
      <c r="F24" s="19">
        <f t="shared" si="0"/>
        <v>144</v>
      </c>
      <c r="G24" s="18">
        <v>14256</v>
      </c>
      <c r="H24" s="24" t="s">
        <v>91</v>
      </c>
    </row>
    <row r="25" spans="1:8" x14ac:dyDescent="0.25">
      <c r="A25" s="15">
        <v>44890</v>
      </c>
      <c r="B25" s="16" t="s">
        <v>88</v>
      </c>
      <c r="C25" s="17" t="s">
        <v>5</v>
      </c>
      <c r="D25" s="18">
        <v>99</v>
      </c>
      <c r="E25" s="18">
        <f t="shared" ref="E25:E33" si="1">D25</f>
        <v>99</v>
      </c>
      <c r="F25" s="19">
        <f t="shared" si="0"/>
        <v>135.35353535353536</v>
      </c>
      <c r="G25" s="18">
        <v>13400</v>
      </c>
      <c r="H25" s="24" t="s">
        <v>91</v>
      </c>
    </row>
    <row r="26" spans="1:8" x14ac:dyDescent="0.25">
      <c r="A26" s="15">
        <v>44890</v>
      </c>
      <c r="B26" s="16" t="s">
        <v>89</v>
      </c>
      <c r="C26" s="17" t="s">
        <v>5</v>
      </c>
      <c r="D26" s="18">
        <v>99</v>
      </c>
      <c r="E26" s="18">
        <f t="shared" si="1"/>
        <v>99</v>
      </c>
      <c r="F26" s="19">
        <f t="shared" si="0"/>
        <v>128.21212121212122</v>
      </c>
      <c r="G26" s="18">
        <v>12693</v>
      </c>
      <c r="H26" s="24" t="s">
        <v>91</v>
      </c>
    </row>
    <row r="27" spans="1:8" x14ac:dyDescent="0.25">
      <c r="A27" s="15">
        <v>44890</v>
      </c>
      <c r="B27" s="16" t="s">
        <v>90</v>
      </c>
      <c r="C27" s="17" t="s">
        <v>5</v>
      </c>
      <c r="D27" s="18">
        <v>99</v>
      </c>
      <c r="E27" s="18">
        <f t="shared" si="1"/>
        <v>99</v>
      </c>
      <c r="F27" s="19">
        <f t="shared" si="0"/>
        <v>138.1010101010101</v>
      </c>
      <c r="G27" s="18">
        <v>13672</v>
      </c>
      <c r="H27" s="24" t="s">
        <v>91</v>
      </c>
    </row>
    <row r="28" spans="1:8" x14ac:dyDescent="0.25">
      <c r="A28" s="15">
        <v>44891</v>
      </c>
      <c r="B28" s="16" t="s">
        <v>93</v>
      </c>
      <c r="C28" s="17" t="s">
        <v>5</v>
      </c>
      <c r="D28" s="18">
        <v>99</v>
      </c>
      <c r="E28" s="18">
        <f t="shared" si="1"/>
        <v>99</v>
      </c>
      <c r="F28" s="19">
        <f t="shared" si="0"/>
        <v>142.71717171717171</v>
      </c>
      <c r="G28" s="18">
        <v>14129</v>
      </c>
      <c r="H28" s="24" t="s">
        <v>91</v>
      </c>
    </row>
    <row r="29" spans="1:8" x14ac:dyDescent="0.25">
      <c r="A29" s="15">
        <v>44891</v>
      </c>
      <c r="B29" s="16" t="s">
        <v>94</v>
      </c>
      <c r="C29" s="17" t="s">
        <v>5</v>
      </c>
      <c r="D29" s="18">
        <v>99</v>
      </c>
      <c r="E29" s="18">
        <f t="shared" si="1"/>
        <v>99</v>
      </c>
      <c r="F29" s="19">
        <f t="shared" si="0"/>
        <v>131.01010101010101</v>
      </c>
      <c r="G29" s="18">
        <v>12970</v>
      </c>
      <c r="H29" s="24" t="s">
        <v>91</v>
      </c>
    </row>
    <row r="30" spans="1:8" x14ac:dyDescent="0.25">
      <c r="A30" s="15">
        <v>44891</v>
      </c>
      <c r="B30" s="16" t="s">
        <v>95</v>
      </c>
      <c r="C30" s="17" t="s">
        <v>5</v>
      </c>
      <c r="D30" s="18">
        <v>99</v>
      </c>
      <c r="E30" s="18">
        <f t="shared" si="1"/>
        <v>99</v>
      </c>
      <c r="F30" s="19">
        <f t="shared" si="0"/>
        <v>139.81818181818181</v>
      </c>
      <c r="G30" s="18">
        <v>13842</v>
      </c>
      <c r="H30" s="24" t="s">
        <v>91</v>
      </c>
    </row>
    <row r="31" spans="1:8" x14ac:dyDescent="0.25">
      <c r="A31" s="15">
        <v>44891</v>
      </c>
      <c r="B31" s="16"/>
      <c r="C31" s="17" t="s">
        <v>5</v>
      </c>
      <c r="D31" s="18">
        <v>99</v>
      </c>
      <c r="E31" s="18">
        <f t="shared" si="1"/>
        <v>99</v>
      </c>
      <c r="F31" s="19">
        <f t="shared" si="0"/>
        <v>144</v>
      </c>
      <c r="G31" s="18">
        <v>14256</v>
      </c>
      <c r="H31" s="24" t="s">
        <v>91</v>
      </c>
    </row>
    <row r="32" spans="1:8" x14ac:dyDescent="0.25">
      <c r="A32" s="15">
        <v>44891</v>
      </c>
      <c r="B32" s="16"/>
      <c r="C32" s="17" t="s">
        <v>5</v>
      </c>
      <c r="D32" s="18">
        <v>99</v>
      </c>
      <c r="E32" s="18">
        <f t="shared" si="1"/>
        <v>99</v>
      </c>
      <c r="F32" s="19">
        <f t="shared" si="0"/>
        <v>144</v>
      </c>
      <c r="G32" s="18">
        <v>14256</v>
      </c>
      <c r="H32" s="24" t="s">
        <v>91</v>
      </c>
    </row>
    <row r="33" spans="1:8" x14ac:dyDescent="0.25">
      <c r="A33" s="15">
        <v>44891</v>
      </c>
      <c r="B33" s="16"/>
      <c r="C33" s="17" t="s">
        <v>5</v>
      </c>
      <c r="D33" s="18">
        <v>99</v>
      </c>
      <c r="E33" s="18">
        <f t="shared" si="1"/>
        <v>99</v>
      </c>
      <c r="F33" s="19">
        <f t="shared" si="0"/>
        <v>144</v>
      </c>
      <c r="G33" s="18">
        <v>14256</v>
      </c>
      <c r="H33" s="24" t="s">
        <v>91</v>
      </c>
    </row>
    <row r="34" spans="1:8" x14ac:dyDescent="0.25">
      <c r="A34" s="15"/>
      <c r="B34" s="16"/>
      <c r="C34" s="17"/>
      <c r="D34" s="18"/>
      <c r="E34" s="18"/>
      <c r="F34" s="19"/>
      <c r="G34" s="18"/>
    </row>
    <row r="35" spans="1:8" x14ac:dyDescent="0.25">
      <c r="A35" s="10"/>
      <c r="B35" s="11"/>
      <c r="C35" s="12" t="s">
        <v>65</v>
      </c>
      <c r="D35" s="13"/>
      <c r="E35" s="21">
        <f>SUM(E36:E44)</f>
        <v>2680</v>
      </c>
      <c r="F35" s="14"/>
      <c r="G35" s="13"/>
    </row>
    <row r="36" spans="1:8" x14ac:dyDescent="0.25">
      <c r="A36" s="15">
        <v>44848</v>
      </c>
      <c r="B36" s="16"/>
      <c r="C36" s="17" t="s">
        <v>65</v>
      </c>
      <c r="D36" s="18">
        <v>1500</v>
      </c>
      <c r="E36" s="18">
        <f>D36/2</f>
        <v>750</v>
      </c>
      <c r="F36" s="19">
        <f t="shared" si="0"/>
        <v>10.649333333333333</v>
      </c>
      <c r="G36" s="18">
        <v>15974</v>
      </c>
      <c r="H36" s="24" t="s">
        <v>25</v>
      </c>
    </row>
    <row r="37" spans="1:8" x14ac:dyDescent="0.25">
      <c r="A37" s="15">
        <v>44869</v>
      </c>
      <c r="B37" s="16" t="s">
        <v>14</v>
      </c>
      <c r="C37" s="17" t="s">
        <v>65</v>
      </c>
      <c r="D37" s="18">
        <v>860</v>
      </c>
      <c r="E37" s="18">
        <f>D37/2</f>
        <v>430</v>
      </c>
      <c r="F37" s="19">
        <f t="shared" si="0"/>
        <v>0</v>
      </c>
      <c r="G37" s="18">
        <v>0</v>
      </c>
    </row>
    <row r="38" spans="1:8" x14ac:dyDescent="0.25">
      <c r="A38" s="15">
        <v>44877</v>
      </c>
      <c r="B38" s="16" t="s">
        <v>123</v>
      </c>
      <c r="C38" s="17" t="s">
        <v>65</v>
      </c>
      <c r="D38" s="18">
        <f t="shared" ref="D38:D39" si="2">50*10</f>
        <v>500</v>
      </c>
      <c r="E38" s="18">
        <f t="shared" ref="E38:E39" si="3">D38/2</f>
        <v>250</v>
      </c>
      <c r="F38" s="19">
        <f t="shared" si="0"/>
        <v>15.48</v>
      </c>
      <c r="G38" s="18">
        <v>7740</v>
      </c>
      <c r="H38" s="24" t="s">
        <v>25</v>
      </c>
    </row>
    <row r="39" spans="1:8" x14ac:dyDescent="0.25">
      <c r="A39" s="15">
        <v>44877</v>
      </c>
      <c r="B39" s="16" t="s">
        <v>124</v>
      </c>
      <c r="C39" s="17" t="s">
        <v>65</v>
      </c>
      <c r="D39" s="18">
        <f t="shared" si="2"/>
        <v>500</v>
      </c>
      <c r="E39" s="18">
        <f t="shared" si="3"/>
        <v>250</v>
      </c>
      <c r="F39" s="19">
        <f t="shared" si="0"/>
        <v>15.654</v>
      </c>
      <c r="G39" s="18">
        <v>7827</v>
      </c>
      <c r="H39" s="24" t="s">
        <v>25</v>
      </c>
    </row>
    <row r="40" spans="1:8" x14ac:dyDescent="0.25">
      <c r="A40" s="15">
        <v>44901</v>
      </c>
      <c r="B40" s="16" t="s">
        <v>126</v>
      </c>
      <c r="C40" s="17" t="s">
        <v>65</v>
      </c>
      <c r="D40" s="18">
        <f>50*10</f>
        <v>500</v>
      </c>
      <c r="E40" s="18">
        <f t="shared" ref="E40:E43" si="4">D40/2</f>
        <v>250</v>
      </c>
      <c r="F40" s="19">
        <f t="shared" si="0"/>
        <v>15.3</v>
      </c>
      <c r="G40" s="18">
        <v>7650</v>
      </c>
      <c r="H40" s="24" t="s">
        <v>92</v>
      </c>
    </row>
    <row r="41" spans="1:8" x14ac:dyDescent="0.25">
      <c r="A41" s="15">
        <v>44901</v>
      </c>
      <c r="B41" s="16" t="s">
        <v>125</v>
      </c>
      <c r="C41" s="17" t="s">
        <v>65</v>
      </c>
      <c r="D41" s="18">
        <f t="shared" ref="D41:D43" si="5">50*10</f>
        <v>500</v>
      </c>
      <c r="E41" s="18">
        <f t="shared" si="4"/>
        <v>250</v>
      </c>
      <c r="F41" s="19">
        <f t="shared" si="0"/>
        <v>17</v>
      </c>
      <c r="G41" s="18">
        <v>8500</v>
      </c>
      <c r="H41" s="24" t="s">
        <v>92</v>
      </c>
    </row>
    <row r="42" spans="1:8" x14ac:dyDescent="0.25">
      <c r="A42" s="15">
        <v>44901</v>
      </c>
      <c r="B42" s="16" t="s">
        <v>127</v>
      </c>
      <c r="C42" s="17" t="s">
        <v>65</v>
      </c>
      <c r="D42" s="18">
        <f t="shared" si="5"/>
        <v>500</v>
      </c>
      <c r="E42" s="18">
        <f t="shared" si="4"/>
        <v>250</v>
      </c>
      <c r="F42" s="19">
        <f t="shared" si="0"/>
        <v>17</v>
      </c>
      <c r="G42" s="18">
        <v>8500</v>
      </c>
      <c r="H42" s="24" t="s">
        <v>92</v>
      </c>
    </row>
    <row r="43" spans="1:8" x14ac:dyDescent="0.25">
      <c r="A43" s="15">
        <v>44901</v>
      </c>
      <c r="B43" s="16" t="s">
        <v>128</v>
      </c>
      <c r="C43" s="17" t="s">
        <v>65</v>
      </c>
      <c r="D43" s="18">
        <f t="shared" si="5"/>
        <v>500</v>
      </c>
      <c r="E43" s="18">
        <f t="shared" si="4"/>
        <v>250</v>
      </c>
      <c r="F43" s="19">
        <f t="shared" si="0"/>
        <v>17</v>
      </c>
      <c r="G43" s="18">
        <v>8500</v>
      </c>
      <c r="H43" s="24" t="s">
        <v>92</v>
      </c>
    </row>
    <row r="44" spans="1:8" x14ac:dyDescent="0.25">
      <c r="A44" s="15"/>
      <c r="B44" s="20"/>
      <c r="C44" s="17"/>
      <c r="D44" s="18"/>
      <c r="E44" s="18"/>
      <c r="F44" s="19"/>
      <c r="G44" s="18"/>
    </row>
    <row r="45" spans="1:8" x14ac:dyDescent="0.25">
      <c r="A45" s="10"/>
      <c r="B45" s="22"/>
      <c r="C45" s="12" t="s">
        <v>15</v>
      </c>
      <c r="D45" s="13"/>
      <c r="E45" s="21">
        <f>SUM(E46:E51)</f>
        <v>5806</v>
      </c>
      <c r="F45" s="14"/>
      <c r="G45" s="13"/>
    </row>
    <row r="46" spans="1:8" x14ac:dyDescent="0.25">
      <c r="A46" s="15">
        <v>44860</v>
      </c>
      <c r="B46" s="16" t="s">
        <v>16</v>
      </c>
      <c r="C46" s="17" t="s">
        <v>15</v>
      </c>
      <c r="D46" s="18">
        <v>2000</v>
      </c>
      <c r="E46" s="18">
        <v>2000</v>
      </c>
      <c r="F46" s="19">
        <v>139</v>
      </c>
      <c r="G46" s="18">
        <f>D46*F46</f>
        <v>278000</v>
      </c>
      <c r="H46" s="24" t="s">
        <v>25</v>
      </c>
    </row>
    <row r="47" spans="1:8" x14ac:dyDescent="0.25">
      <c r="A47" s="15">
        <v>44845</v>
      </c>
      <c r="B47" s="16" t="s">
        <v>19</v>
      </c>
      <c r="C47" s="17" t="s">
        <v>15</v>
      </c>
      <c r="D47" s="18">
        <v>2500</v>
      </c>
      <c r="E47" s="18">
        <v>2500</v>
      </c>
      <c r="F47" s="19">
        <v>79</v>
      </c>
      <c r="G47" s="18">
        <f>D47*F47</f>
        <v>197500</v>
      </c>
      <c r="H47" s="24" t="s">
        <v>25</v>
      </c>
    </row>
    <row r="48" spans="1:8" x14ac:dyDescent="0.25">
      <c r="A48" s="15">
        <v>44902</v>
      </c>
      <c r="B48" s="16" t="s">
        <v>71</v>
      </c>
      <c r="C48" s="17" t="s">
        <v>15</v>
      </c>
      <c r="D48" s="18">
        <v>1000</v>
      </c>
      <c r="E48" s="18">
        <v>1000</v>
      </c>
      <c r="F48" s="19">
        <v>149</v>
      </c>
      <c r="G48" s="18">
        <f>D48*F48</f>
        <v>149000</v>
      </c>
      <c r="H48" s="24" t="s">
        <v>25</v>
      </c>
    </row>
    <row r="49" spans="1:8" x14ac:dyDescent="0.25">
      <c r="A49" s="15">
        <v>44853</v>
      </c>
      <c r="B49" s="16" t="s">
        <v>35</v>
      </c>
      <c r="C49" s="17" t="s">
        <v>129</v>
      </c>
      <c r="D49" s="18">
        <v>153</v>
      </c>
      <c r="E49" s="18">
        <v>153</v>
      </c>
      <c r="F49" s="19">
        <v>300</v>
      </c>
      <c r="G49" s="18">
        <f>22050+23850</f>
        <v>45900</v>
      </c>
      <c r="H49" s="24" t="s">
        <v>130</v>
      </c>
    </row>
    <row r="50" spans="1:8" x14ac:dyDescent="0.25">
      <c r="A50" s="15">
        <v>44881</v>
      </c>
      <c r="B50" s="16"/>
      <c r="C50" s="17" t="s">
        <v>129</v>
      </c>
      <c r="D50" s="18">
        <v>100</v>
      </c>
      <c r="E50" s="18">
        <v>153</v>
      </c>
      <c r="F50" s="19">
        <f>G50/D50</f>
        <v>211.81</v>
      </c>
      <c r="G50" s="18">
        <v>21181</v>
      </c>
      <c r="H50" s="24" t="s">
        <v>24</v>
      </c>
    </row>
    <row r="51" spans="1:8" x14ac:dyDescent="0.25">
      <c r="A51" s="15"/>
      <c r="B51" s="16"/>
      <c r="C51" s="17"/>
      <c r="D51" s="18"/>
      <c r="E51" s="18"/>
      <c r="F51" s="19"/>
      <c r="G51" s="18"/>
    </row>
    <row r="52" spans="1:8" x14ac:dyDescent="0.25">
      <c r="A52" s="10"/>
      <c r="B52" s="22"/>
      <c r="C52" s="12" t="s">
        <v>96</v>
      </c>
      <c r="D52" s="13"/>
      <c r="E52" s="21">
        <f>SUM(E53:E58)</f>
        <v>6150</v>
      </c>
      <c r="F52" s="14"/>
      <c r="G52" s="13"/>
    </row>
    <row r="53" spans="1:8" x14ac:dyDescent="0.25">
      <c r="A53" s="15">
        <v>44845</v>
      </c>
      <c r="B53" s="16" t="s">
        <v>17</v>
      </c>
      <c r="C53" s="17" t="s">
        <v>18</v>
      </c>
      <c r="D53" s="18">
        <v>150</v>
      </c>
      <c r="E53" s="18">
        <v>150</v>
      </c>
      <c r="F53" s="19">
        <v>99</v>
      </c>
      <c r="G53" s="18">
        <f>D53*F53</f>
        <v>14850</v>
      </c>
      <c r="H53" s="24" t="s">
        <v>25</v>
      </c>
    </row>
    <row r="54" spans="1:8" x14ac:dyDescent="0.25">
      <c r="A54" s="15">
        <v>44845</v>
      </c>
      <c r="B54" s="16" t="s">
        <v>19</v>
      </c>
      <c r="C54" s="17" t="s">
        <v>18</v>
      </c>
      <c r="D54" s="18">
        <v>1000</v>
      </c>
      <c r="E54" s="18">
        <v>1000</v>
      </c>
      <c r="F54" s="19">
        <v>99</v>
      </c>
      <c r="G54" s="18">
        <f t="shared" ref="G54" si="6">D54*F54</f>
        <v>99000</v>
      </c>
      <c r="H54" s="24" t="s">
        <v>25</v>
      </c>
    </row>
    <row r="55" spans="1:8" x14ac:dyDescent="0.25">
      <c r="A55" s="15">
        <v>44890</v>
      </c>
      <c r="B55" s="16" t="s">
        <v>20</v>
      </c>
      <c r="C55" s="17" t="s">
        <v>18</v>
      </c>
      <c r="D55" s="18">
        <v>1000</v>
      </c>
      <c r="E55" s="18">
        <v>1000</v>
      </c>
      <c r="F55" s="19">
        <v>99</v>
      </c>
      <c r="G55" s="18">
        <f t="shared" ref="G55:G56" si="7">D55*F55</f>
        <v>99000</v>
      </c>
      <c r="H55" s="24" t="s">
        <v>25</v>
      </c>
    </row>
    <row r="56" spans="1:8" x14ac:dyDescent="0.25">
      <c r="A56" s="15">
        <v>44900</v>
      </c>
      <c r="B56" s="16"/>
      <c r="C56" s="17" t="s">
        <v>70</v>
      </c>
      <c r="D56" s="18">
        <v>2000</v>
      </c>
      <c r="E56" s="18">
        <v>2000</v>
      </c>
      <c r="F56" s="19">
        <v>53</v>
      </c>
      <c r="G56" s="18">
        <f t="shared" si="7"/>
        <v>106000</v>
      </c>
      <c r="H56" s="24" t="s">
        <v>24</v>
      </c>
    </row>
    <row r="57" spans="1:8" x14ac:dyDescent="0.25">
      <c r="A57" s="15">
        <v>44904</v>
      </c>
      <c r="B57" s="16"/>
      <c r="C57" s="17" t="s">
        <v>70</v>
      </c>
      <c r="D57" s="18">
        <v>2000</v>
      </c>
      <c r="E57" s="18">
        <v>2000</v>
      </c>
      <c r="F57" s="19">
        <v>53</v>
      </c>
      <c r="G57" s="18">
        <f t="shared" ref="G57" si="8">D57*F57</f>
        <v>106000</v>
      </c>
      <c r="H57" s="24" t="s">
        <v>24</v>
      </c>
    </row>
    <row r="58" spans="1:8" x14ac:dyDescent="0.25">
      <c r="A58" s="15"/>
      <c r="B58" s="20"/>
      <c r="C58" s="17"/>
      <c r="D58" s="18"/>
      <c r="E58" s="18"/>
      <c r="F58" s="19"/>
      <c r="G58" s="18"/>
    </row>
    <row r="59" spans="1:8" x14ac:dyDescent="0.25">
      <c r="A59" s="10"/>
      <c r="B59" s="22"/>
      <c r="C59" s="12" t="s">
        <v>21</v>
      </c>
      <c r="D59" s="13"/>
      <c r="E59" s="21">
        <f>SUM(E60:E61)</f>
        <v>2100</v>
      </c>
      <c r="F59" s="14"/>
      <c r="G59" s="13"/>
    </row>
    <row r="60" spans="1:8" x14ac:dyDescent="0.25">
      <c r="A60" s="15">
        <v>44852</v>
      </c>
      <c r="B60" s="20"/>
      <c r="C60" s="17" t="s">
        <v>48</v>
      </c>
      <c r="D60" s="18">
        <v>4200</v>
      </c>
      <c r="E60" s="18">
        <f>D60/2</f>
        <v>2100</v>
      </c>
      <c r="F60" s="19">
        <v>2.5499999999999998</v>
      </c>
      <c r="G60" s="18">
        <f>D60*F60</f>
        <v>10710</v>
      </c>
      <c r="H60" s="24" t="s">
        <v>24</v>
      </c>
    </row>
    <row r="61" spans="1:8" x14ac:dyDescent="0.25">
      <c r="A61" s="15"/>
      <c r="B61" s="20"/>
      <c r="C61" s="17"/>
      <c r="D61" s="18"/>
      <c r="E61" s="18"/>
      <c r="F61" s="19"/>
      <c r="G61" s="18"/>
    </row>
    <row r="62" spans="1:8" x14ac:dyDescent="0.25">
      <c r="A62" s="10"/>
      <c r="B62" s="22"/>
      <c r="C62" s="12" t="s">
        <v>111</v>
      </c>
      <c r="D62" s="13"/>
      <c r="E62" s="21">
        <f>SUM(E63:E69)</f>
        <v>5500</v>
      </c>
      <c r="F62" s="14"/>
      <c r="G62" s="13"/>
    </row>
    <row r="63" spans="1:8" x14ac:dyDescent="0.25">
      <c r="A63" s="15">
        <v>44853</v>
      </c>
      <c r="B63" s="20"/>
      <c r="C63" s="17" t="s">
        <v>22</v>
      </c>
      <c r="D63" s="18">
        <v>200</v>
      </c>
      <c r="E63" s="18">
        <v>200</v>
      </c>
      <c r="F63" s="19">
        <v>250</v>
      </c>
      <c r="G63" s="18">
        <f>D63*F63</f>
        <v>50000</v>
      </c>
      <c r="H63" s="24" t="s">
        <v>24</v>
      </c>
    </row>
    <row r="64" spans="1:8" x14ac:dyDescent="0.25">
      <c r="A64" s="15">
        <v>44868</v>
      </c>
      <c r="B64" s="66" t="s">
        <v>14</v>
      </c>
      <c r="C64" s="17" t="s">
        <v>22</v>
      </c>
      <c r="D64" s="18">
        <v>1000</v>
      </c>
      <c r="E64" s="18">
        <v>1000</v>
      </c>
      <c r="F64" s="19">
        <v>0</v>
      </c>
      <c r="G64" s="18">
        <v>0</v>
      </c>
    </row>
    <row r="65" spans="1:11" x14ac:dyDescent="0.25">
      <c r="A65" s="15"/>
      <c r="B65" s="20"/>
      <c r="C65" s="17" t="s">
        <v>23</v>
      </c>
      <c r="D65" s="18">
        <v>100</v>
      </c>
      <c r="E65" s="18">
        <v>100</v>
      </c>
      <c r="F65" s="19">
        <v>185</v>
      </c>
      <c r="G65" s="18">
        <f>D65*F65</f>
        <v>18500</v>
      </c>
      <c r="H65" s="24" t="s">
        <v>24</v>
      </c>
    </row>
    <row r="66" spans="1:11" x14ac:dyDescent="0.25">
      <c r="A66" s="15">
        <v>44867</v>
      </c>
      <c r="B66" s="16" t="s">
        <v>26</v>
      </c>
      <c r="C66" s="17" t="s">
        <v>22</v>
      </c>
      <c r="D66" s="18">
        <v>2000</v>
      </c>
      <c r="E66" s="18">
        <v>2000</v>
      </c>
      <c r="F66" s="19">
        <f>G66/D66</f>
        <v>91.135000000000005</v>
      </c>
      <c r="G66" s="18">
        <v>182270</v>
      </c>
      <c r="H66" s="24" t="s">
        <v>24</v>
      </c>
    </row>
    <row r="67" spans="1:11" x14ac:dyDescent="0.25">
      <c r="A67" s="15">
        <v>44897</v>
      </c>
      <c r="B67" s="16"/>
      <c r="C67" s="17" t="s">
        <v>22</v>
      </c>
      <c r="D67" s="18">
        <v>2000</v>
      </c>
      <c r="E67" s="18">
        <v>2000</v>
      </c>
      <c r="F67" s="19">
        <f>G67/D67</f>
        <v>91.385000000000005</v>
      </c>
      <c r="G67" s="18">
        <f>182270+500</f>
        <v>182770</v>
      </c>
      <c r="H67" s="24" t="s">
        <v>92</v>
      </c>
    </row>
    <row r="68" spans="1:11" x14ac:dyDescent="0.25">
      <c r="A68" s="15">
        <v>44897</v>
      </c>
      <c r="B68" s="16"/>
      <c r="C68" s="17" t="s">
        <v>112</v>
      </c>
      <c r="D68" s="18">
        <v>200</v>
      </c>
      <c r="E68" s="18">
        <v>200</v>
      </c>
      <c r="F68" s="19">
        <v>230</v>
      </c>
      <c r="G68" s="18">
        <f>D68*F68</f>
        <v>46000</v>
      </c>
      <c r="H68" s="24" t="s">
        <v>92</v>
      </c>
    </row>
    <row r="69" spans="1:11" x14ac:dyDescent="0.25">
      <c r="A69" s="15"/>
      <c r="B69" s="16"/>
      <c r="C69" s="17"/>
      <c r="D69" s="18"/>
      <c r="E69" s="18"/>
      <c r="F69" s="19"/>
      <c r="G69" s="18"/>
    </row>
    <row r="70" spans="1:11" x14ac:dyDescent="0.25">
      <c r="A70" s="10"/>
      <c r="B70" s="22"/>
      <c r="C70" s="12" t="s">
        <v>27</v>
      </c>
      <c r="D70" s="13"/>
      <c r="E70" s="21">
        <f>SUM(E71:E72)</f>
        <v>2500</v>
      </c>
      <c r="F70" s="14"/>
      <c r="G70" s="13"/>
    </row>
    <row r="71" spans="1:11" x14ac:dyDescent="0.25">
      <c r="A71" s="15">
        <v>44852</v>
      </c>
      <c r="B71" s="16" t="s">
        <v>28</v>
      </c>
      <c r="C71" s="17" t="s">
        <v>29</v>
      </c>
      <c r="D71" s="18">
        <v>2500</v>
      </c>
      <c r="E71" s="18">
        <v>2500</v>
      </c>
      <c r="F71" s="19">
        <v>17.579999999999998</v>
      </c>
      <c r="G71" s="18">
        <f>D71*F71</f>
        <v>43949.999999999993</v>
      </c>
      <c r="H71" s="24" t="s">
        <v>25</v>
      </c>
    </row>
    <row r="72" spans="1:11" x14ac:dyDescent="0.25">
      <c r="A72" s="15"/>
      <c r="B72" s="16"/>
      <c r="C72" s="17"/>
      <c r="D72" s="18"/>
      <c r="E72" s="18"/>
      <c r="F72" s="19"/>
      <c r="G72" s="18"/>
    </row>
    <row r="73" spans="1:11" x14ac:dyDescent="0.25">
      <c r="A73" s="10"/>
      <c r="B73" s="22"/>
      <c r="C73" s="12" t="s">
        <v>30</v>
      </c>
      <c r="D73" s="13"/>
      <c r="E73" s="21">
        <f>SUM(E74:E76)</f>
        <v>2522</v>
      </c>
      <c r="F73" s="14"/>
      <c r="G73" s="13"/>
    </row>
    <row r="74" spans="1:11" x14ac:dyDescent="0.25">
      <c r="A74" s="15">
        <v>44866</v>
      </c>
      <c r="B74" s="16" t="s">
        <v>98</v>
      </c>
      <c r="C74" s="17" t="s">
        <v>31</v>
      </c>
      <c r="D74" s="18">
        <v>1014</v>
      </c>
      <c r="E74" s="18">
        <v>1014</v>
      </c>
      <c r="F74" s="19">
        <v>20.5</v>
      </c>
      <c r="G74" s="18">
        <f>D74*F74</f>
        <v>20787</v>
      </c>
      <c r="H74" s="24" t="s">
        <v>25</v>
      </c>
    </row>
    <row r="75" spans="1:11" x14ac:dyDescent="0.25">
      <c r="A75" s="15">
        <v>44879</v>
      </c>
      <c r="B75" s="16" t="s">
        <v>97</v>
      </c>
      <c r="C75" s="17" t="s">
        <v>31</v>
      </c>
      <c r="D75" s="18">
        <v>1508</v>
      </c>
      <c r="E75" s="18">
        <v>1508</v>
      </c>
      <c r="F75" s="19">
        <f>G75/D75</f>
        <v>20.5</v>
      </c>
      <c r="G75" s="18">
        <v>30914</v>
      </c>
      <c r="H75" s="24" t="s">
        <v>25</v>
      </c>
    </row>
    <row r="76" spans="1:11" x14ac:dyDescent="0.25">
      <c r="A76" s="15"/>
      <c r="B76" s="16"/>
      <c r="C76" s="17"/>
      <c r="D76" s="18"/>
      <c r="E76" s="18"/>
      <c r="F76" s="19"/>
      <c r="G76" s="18"/>
    </row>
    <row r="77" spans="1:11" x14ac:dyDescent="0.25">
      <c r="A77" s="10"/>
      <c r="B77" s="22"/>
      <c r="C77" s="12" t="s">
        <v>33</v>
      </c>
      <c r="D77" s="13"/>
      <c r="E77" s="21">
        <f>SUM(E78:E87)</f>
        <v>2349</v>
      </c>
      <c r="F77" s="14"/>
      <c r="G77" s="13"/>
    </row>
    <row r="78" spans="1:11" x14ac:dyDescent="0.25">
      <c r="A78" s="15"/>
      <c r="B78" s="16"/>
      <c r="C78" s="17" t="s">
        <v>119</v>
      </c>
      <c r="D78" s="18">
        <v>50</v>
      </c>
      <c r="E78" s="18">
        <v>50</v>
      </c>
      <c r="F78" s="19">
        <f>G78/D78</f>
        <v>117.76</v>
      </c>
      <c r="G78" s="18">
        <v>5888</v>
      </c>
      <c r="H78" s="24" t="s">
        <v>24</v>
      </c>
    </row>
    <row r="79" spans="1:11" x14ac:dyDescent="0.25">
      <c r="A79" s="15">
        <v>44867</v>
      </c>
      <c r="B79" s="16" t="s">
        <v>32</v>
      </c>
      <c r="C79" s="17" t="s">
        <v>33</v>
      </c>
      <c r="D79" s="18">
        <v>200</v>
      </c>
      <c r="E79" s="18">
        <v>200</v>
      </c>
      <c r="F79" s="19">
        <v>97.93</v>
      </c>
      <c r="G79" s="18">
        <f>D79*F79</f>
        <v>19586</v>
      </c>
      <c r="H79" s="24" t="s">
        <v>25</v>
      </c>
    </row>
    <row r="80" spans="1:11" x14ac:dyDescent="0.25">
      <c r="A80" s="15">
        <v>44853</v>
      </c>
      <c r="B80" s="16" t="s">
        <v>35</v>
      </c>
      <c r="C80" s="17" t="s">
        <v>119</v>
      </c>
      <c r="D80" s="18">
        <v>500</v>
      </c>
      <c r="E80" s="18">
        <v>500</v>
      </c>
      <c r="F80" s="19">
        <v>79.5</v>
      </c>
      <c r="G80" s="18">
        <f t="shared" ref="G80:G81" si="9">D80*F80</f>
        <v>39750</v>
      </c>
      <c r="H80" s="24" t="s">
        <v>25</v>
      </c>
      <c r="K80" s="40"/>
    </row>
    <row r="81" spans="1:11" x14ac:dyDescent="0.25">
      <c r="A81" s="15">
        <v>44853</v>
      </c>
      <c r="B81" s="16" t="s">
        <v>35</v>
      </c>
      <c r="C81" s="17" t="s">
        <v>119</v>
      </c>
      <c r="D81" s="18">
        <v>1000</v>
      </c>
      <c r="E81" s="18">
        <v>1000</v>
      </c>
      <c r="F81" s="19">
        <v>79.5</v>
      </c>
      <c r="G81" s="18">
        <f t="shared" si="9"/>
        <v>79500</v>
      </c>
      <c r="H81" s="24" t="s">
        <v>25</v>
      </c>
    </row>
    <row r="82" spans="1:11" x14ac:dyDescent="0.25">
      <c r="A82" s="15">
        <v>44847</v>
      </c>
      <c r="B82" s="16"/>
      <c r="C82" s="17" t="s">
        <v>119</v>
      </c>
      <c r="D82" s="18">
        <v>99</v>
      </c>
      <c r="E82" s="18">
        <f>D82</f>
        <v>99</v>
      </c>
      <c r="F82" s="19">
        <f>G82/D82</f>
        <v>57.464646464646464</v>
      </c>
      <c r="G82" s="18">
        <v>5689</v>
      </c>
      <c r="H82" s="24" t="s">
        <v>24</v>
      </c>
    </row>
    <row r="83" spans="1:11" x14ac:dyDescent="0.25">
      <c r="A83" s="15">
        <v>44854</v>
      </c>
      <c r="B83" s="16"/>
      <c r="C83" s="17" t="s">
        <v>119</v>
      </c>
      <c r="D83" s="18">
        <v>100</v>
      </c>
      <c r="E83" s="18">
        <f t="shared" ref="E83:E86" si="10">D83</f>
        <v>100</v>
      </c>
      <c r="F83" s="19">
        <f t="shared" ref="F83:F85" si="11">G83/D83</f>
        <v>65.02</v>
      </c>
      <c r="G83" s="18">
        <v>6502</v>
      </c>
      <c r="H83" s="24" t="s">
        <v>24</v>
      </c>
    </row>
    <row r="84" spans="1:11" x14ac:dyDescent="0.25">
      <c r="A84" s="15">
        <v>44869</v>
      </c>
      <c r="B84" s="16"/>
      <c r="C84" s="17" t="s">
        <v>119</v>
      </c>
      <c r="D84" s="18">
        <v>100</v>
      </c>
      <c r="E84" s="18">
        <f t="shared" si="10"/>
        <v>100</v>
      </c>
      <c r="F84" s="19">
        <f t="shared" si="11"/>
        <v>54.72</v>
      </c>
      <c r="G84" s="18">
        <v>5472</v>
      </c>
      <c r="H84" s="24" t="s">
        <v>24</v>
      </c>
    </row>
    <row r="85" spans="1:11" x14ac:dyDescent="0.25">
      <c r="A85" s="15">
        <v>44873</v>
      </c>
      <c r="B85" s="16"/>
      <c r="C85" s="17" t="s">
        <v>119</v>
      </c>
      <c r="D85" s="18">
        <v>100</v>
      </c>
      <c r="E85" s="18">
        <f t="shared" si="10"/>
        <v>100</v>
      </c>
      <c r="F85" s="19">
        <f t="shared" si="11"/>
        <v>55.13</v>
      </c>
      <c r="G85" s="18">
        <v>5513</v>
      </c>
      <c r="H85" s="24" t="s">
        <v>24</v>
      </c>
    </row>
    <row r="86" spans="1:11" x14ac:dyDescent="0.25">
      <c r="A86" s="15">
        <v>44873</v>
      </c>
      <c r="B86" s="16"/>
      <c r="C86" s="17" t="s">
        <v>119</v>
      </c>
      <c r="D86" s="18">
        <v>200</v>
      </c>
      <c r="E86" s="18">
        <f t="shared" si="10"/>
        <v>200</v>
      </c>
      <c r="F86" s="19">
        <f t="shared" ref="F86" si="12">G86/D86</f>
        <v>55.424999999999997</v>
      </c>
      <c r="G86" s="18">
        <v>11085</v>
      </c>
      <c r="H86" s="24" t="s">
        <v>24</v>
      </c>
    </row>
    <row r="87" spans="1:11" x14ac:dyDescent="0.25">
      <c r="A87" s="15"/>
      <c r="B87" s="16"/>
      <c r="C87" s="17"/>
      <c r="D87" s="18"/>
      <c r="E87" s="18"/>
      <c r="F87" s="19"/>
      <c r="G87" s="18"/>
      <c r="K87" s="40"/>
    </row>
    <row r="88" spans="1:11" x14ac:dyDescent="0.25">
      <c r="A88" s="10"/>
      <c r="B88" s="22"/>
      <c r="C88" s="12" t="s">
        <v>121</v>
      </c>
      <c r="D88" s="13"/>
      <c r="E88" s="21">
        <v>2500</v>
      </c>
      <c r="F88" s="14"/>
      <c r="G88" s="13"/>
    </row>
    <row r="89" spans="1:11" x14ac:dyDescent="0.25">
      <c r="A89" s="15">
        <v>44862</v>
      </c>
      <c r="B89" s="16" t="s">
        <v>36</v>
      </c>
      <c r="C89" s="17" t="s">
        <v>37</v>
      </c>
      <c r="D89" s="18">
        <v>5000</v>
      </c>
      <c r="E89" s="18">
        <f>D89/2</f>
        <v>2500</v>
      </c>
      <c r="F89" s="19">
        <f>G89/D89</f>
        <v>3.33</v>
      </c>
      <c r="G89" s="18">
        <v>16650</v>
      </c>
      <c r="H89" s="24" t="s">
        <v>25</v>
      </c>
    </row>
    <row r="90" spans="1:11" x14ac:dyDescent="0.25">
      <c r="A90" s="15">
        <v>44896</v>
      </c>
      <c r="B90" s="16"/>
      <c r="C90" s="17" t="s">
        <v>37</v>
      </c>
      <c r="D90" s="18">
        <v>2000</v>
      </c>
      <c r="E90" s="18">
        <f>D90</f>
        <v>2000</v>
      </c>
      <c r="F90" s="19">
        <f>G90/D90</f>
        <v>3.9</v>
      </c>
      <c r="G90" s="18">
        <v>7800</v>
      </c>
      <c r="H90" s="24" t="s">
        <v>24</v>
      </c>
    </row>
    <row r="91" spans="1:11" x14ac:dyDescent="0.25">
      <c r="A91" s="15">
        <v>44896</v>
      </c>
      <c r="B91" s="16"/>
      <c r="C91" s="17" t="s">
        <v>122</v>
      </c>
      <c r="D91" s="18">
        <v>2500</v>
      </c>
      <c r="E91" s="18">
        <f>D91</f>
        <v>2500</v>
      </c>
      <c r="F91" s="19">
        <f>G91/D91</f>
        <v>4.0860000000000003</v>
      </c>
      <c r="G91" s="18">
        <v>10215</v>
      </c>
      <c r="H91" s="24" t="s">
        <v>24</v>
      </c>
    </row>
    <row r="92" spans="1:11" x14ac:dyDescent="0.25">
      <c r="A92" s="15">
        <v>44882</v>
      </c>
      <c r="B92" s="16"/>
      <c r="C92" s="17" t="s">
        <v>120</v>
      </c>
      <c r="D92" s="18">
        <v>2100</v>
      </c>
      <c r="E92" s="18">
        <f>D92</f>
        <v>2100</v>
      </c>
      <c r="F92" s="19">
        <f>G92/D92</f>
        <v>28.595238095238095</v>
      </c>
      <c r="G92" s="18">
        <v>60050</v>
      </c>
      <c r="H92" s="24" t="s">
        <v>24</v>
      </c>
    </row>
    <row r="93" spans="1:11" x14ac:dyDescent="0.25">
      <c r="A93" s="15"/>
      <c r="B93" s="16"/>
      <c r="C93" s="17"/>
      <c r="D93" s="18"/>
      <c r="E93" s="18"/>
      <c r="F93" s="19"/>
      <c r="G93" s="18"/>
    </row>
    <row r="94" spans="1:11" x14ac:dyDescent="0.25">
      <c r="A94" s="10"/>
      <c r="B94" s="22"/>
      <c r="C94" s="12" t="s">
        <v>34</v>
      </c>
      <c r="D94" s="13"/>
      <c r="E94" s="21">
        <f>SUM(E95:E97)</f>
        <v>3000</v>
      </c>
      <c r="F94" s="14"/>
      <c r="G94" s="13"/>
    </row>
    <row r="95" spans="1:11" x14ac:dyDescent="0.25">
      <c r="A95" s="15">
        <v>44851</v>
      </c>
      <c r="B95" s="16" t="s">
        <v>38</v>
      </c>
      <c r="C95" s="17" t="s">
        <v>34</v>
      </c>
      <c r="D95" s="18">
        <v>2400</v>
      </c>
      <c r="E95" s="18">
        <v>2400</v>
      </c>
      <c r="F95" s="19">
        <v>8.73</v>
      </c>
      <c r="G95" s="18">
        <f>D95*F95</f>
        <v>20952</v>
      </c>
      <c r="H95" s="24" t="s">
        <v>25</v>
      </c>
    </row>
    <row r="96" spans="1:11" x14ac:dyDescent="0.25">
      <c r="A96" s="15">
        <v>44902</v>
      </c>
      <c r="B96" s="16" t="s">
        <v>99</v>
      </c>
      <c r="C96" s="17" t="s">
        <v>34</v>
      </c>
      <c r="D96" s="18">
        <v>600</v>
      </c>
      <c r="E96" s="18">
        <v>600</v>
      </c>
      <c r="F96" s="19">
        <f>G96/D96</f>
        <v>2.8</v>
      </c>
      <c r="G96" s="18">
        <f>840*2</f>
        <v>1680</v>
      </c>
      <c r="H96" s="24" t="s">
        <v>25</v>
      </c>
    </row>
    <row r="97" spans="1:8" x14ac:dyDescent="0.25">
      <c r="A97" s="15"/>
      <c r="B97" s="16"/>
      <c r="C97" s="17"/>
      <c r="D97" s="18"/>
      <c r="E97" s="18"/>
      <c r="F97" s="19"/>
      <c r="G97" s="18"/>
    </row>
    <row r="98" spans="1:8" x14ac:dyDescent="0.25">
      <c r="A98" s="10"/>
      <c r="B98" s="22"/>
      <c r="C98" s="12" t="s">
        <v>39</v>
      </c>
      <c r="D98" s="13"/>
      <c r="E98" s="21">
        <f>SUM(E99:E102)</f>
        <v>2550</v>
      </c>
      <c r="F98" s="14"/>
      <c r="G98" s="13"/>
    </row>
    <row r="99" spans="1:8" x14ac:dyDescent="0.25">
      <c r="A99" s="15">
        <v>44851</v>
      </c>
      <c r="B99" s="16" t="s">
        <v>38</v>
      </c>
      <c r="C99" s="17" t="s">
        <v>40</v>
      </c>
      <c r="D99" s="18">
        <v>1500</v>
      </c>
      <c r="E99" s="18">
        <f>D99/2</f>
        <v>750</v>
      </c>
      <c r="F99" s="19">
        <f>G99/D99</f>
        <v>5.1893333333333329</v>
      </c>
      <c r="G99" s="18">
        <v>7784</v>
      </c>
      <c r="H99" s="24" t="s">
        <v>25</v>
      </c>
    </row>
    <row r="100" spans="1:8" x14ac:dyDescent="0.25">
      <c r="A100" s="15">
        <v>44854</v>
      </c>
      <c r="B100" s="16" t="s">
        <v>57</v>
      </c>
      <c r="C100" s="17" t="s">
        <v>40</v>
      </c>
      <c r="D100" s="18">
        <v>900</v>
      </c>
      <c r="E100" s="18">
        <f>D100/2</f>
        <v>450</v>
      </c>
      <c r="F100" s="19">
        <f>G100/D100</f>
        <v>5.35</v>
      </c>
      <c r="G100" s="18">
        <v>4815</v>
      </c>
      <c r="H100" s="24" t="s">
        <v>25</v>
      </c>
    </row>
    <row r="101" spans="1:8" x14ac:dyDescent="0.25">
      <c r="A101" s="15">
        <v>44917</v>
      </c>
      <c r="B101" s="16" t="s">
        <v>14</v>
      </c>
      <c r="C101" s="17" t="s">
        <v>40</v>
      </c>
      <c r="D101" s="18">
        <v>2700</v>
      </c>
      <c r="E101" s="18">
        <f>D101/2</f>
        <v>1350</v>
      </c>
      <c r="F101" s="19">
        <v>0</v>
      </c>
      <c r="G101" s="18">
        <v>0</v>
      </c>
    </row>
    <row r="102" spans="1:8" x14ac:dyDescent="0.25">
      <c r="A102" s="15"/>
      <c r="B102" s="16"/>
      <c r="C102" s="17"/>
      <c r="D102" s="18"/>
      <c r="E102" s="18"/>
      <c r="F102" s="19"/>
      <c r="G102" s="18"/>
    </row>
    <row r="103" spans="1:8" x14ac:dyDescent="0.25">
      <c r="A103" s="10"/>
      <c r="B103" s="22"/>
      <c r="C103" s="12" t="s">
        <v>43</v>
      </c>
      <c r="D103" s="13"/>
      <c r="E103" s="21">
        <f>SUM(E104:E111)</f>
        <v>5057</v>
      </c>
      <c r="F103" s="14"/>
      <c r="G103" s="13"/>
    </row>
    <row r="104" spans="1:8" x14ac:dyDescent="0.25">
      <c r="A104" s="15">
        <v>44851</v>
      </c>
      <c r="B104" s="16" t="s">
        <v>38</v>
      </c>
      <c r="C104" s="17" t="s">
        <v>41</v>
      </c>
      <c r="D104" s="18">
        <v>2379</v>
      </c>
      <c r="E104" s="18">
        <f>D104</f>
        <v>2379</v>
      </c>
      <c r="F104" s="19">
        <f>G104/D104</f>
        <v>25.705002101723412</v>
      </c>
      <c r="G104" s="18">
        <v>61152.2</v>
      </c>
      <c r="H104" s="24" t="s">
        <v>25</v>
      </c>
    </row>
    <row r="105" spans="1:8" x14ac:dyDescent="0.25">
      <c r="A105" s="15">
        <v>44851</v>
      </c>
      <c r="B105" s="16" t="s">
        <v>38</v>
      </c>
      <c r="C105" s="17" t="s">
        <v>41</v>
      </c>
      <c r="D105" s="18">
        <v>121</v>
      </c>
      <c r="E105" s="18">
        <f>D105</f>
        <v>121</v>
      </c>
      <c r="F105" s="19">
        <f>G105/D105</f>
        <v>25.704958677685951</v>
      </c>
      <c r="G105" s="18">
        <v>3110.3</v>
      </c>
      <c r="H105" s="24" t="s">
        <v>25</v>
      </c>
    </row>
    <row r="106" spans="1:8" x14ac:dyDescent="0.25">
      <c r="A106" s="15">
        <v>44851</v>
      </c>
      <c r="B106" s="16" t="s">
        <v>38</v>
      </c>
      <c r="C106" s="17" t="s">
        <v>42</v>
      </c>
      <c r="D106" s="18">
        <v>10</v>
      </c>
      <c r="E106" s="18">
        <v>10</v>
      </c>
      <c r="F106" s="19">
        <f t="shared" ref="F106:F107" si="13">G106/D106</f>
        <v>15.811000000000002</v>
      </c>
      <c r="G106" s="18">
        <v>158.11000000000001</v>
      </c>
      <c r="H106" s="24" t="s">
        <v>25</v>
      </c>
    </row>
    <row r="107" spans="1:8" x14ac:dyDescent="0.25">
      <c r="A107" s="15">
        <v>44851</v>
      </c>
      <c r="B107" s="16" t="s">
        <v>38</v>
      </c>
      <c r="C107" s="17" t="s">
        <v>42</v>
      </c>
      <c r="D107" s="18">
        <v>72</v>
      </c>
      <c r="E107" s="18">
        <v>72</v>
      </c>
      <c r="F107" s="19">
        <f t="shared" si="13"/>
        <v>15.810972222222224</v>
      </c>
      <c r="G107" s="18">
        <v>1138.3900000000001</v>
      </c>
      <c r="H107" s="24" t="s">
        <v>25</v>
      </c>
    </row>
    <row r="108" spans="1:8" x14ac:dyDescent="0.25">
      <c r="A108" s="15">
        <v>44853</v>
      </c>
      <c r="B108" s="16" t="s">
        <v>101</v>
      </c>
      <c r="C108" s="17" t="s">
        <v>52</v>
      </c>
      <c r="D108" s="18">
        <v>600</v>
      </c>
      <c r="E108" s="18">
        <v>600</v>
      </c>
      <c r="F108" s="19">
        <v>17.59</v>
      </c>
      <c r="G108" s="18">
        <v>10554</v>
      </c>
      <c r="H108" s="24" t="s">
        <v>25</v>
      </c>
    </row>
    <row r="109" spans="1:8" x14ac:dyDescent="0.25">
      <c r="A109" s="15">
        <v>44853</v>
      </c>
      <c r="B109" s="16" t="s">
        <v>100</v>
      </c>
      <c r="C109" s="17" t="s">
        <v>54</v>
      </c>
      <c r="D109" s="18">
        <v>750</v>
      </c>
      <c r="E109" s="18">
        <v>750</v>
      </c>
      <c r="F109" s="19">
        <v>9.8699999999999992</v>
      </c>
      <c r="G109" s="18">
        <v>7402</v>
      </c>
      <c r="H109" s="24" t="s">
        <v>25</v>
      </c>
    </row>
    <row r="110" spans="1:8" x14ac:dyDescent="0.25">
      <c r="A110" s="15">
        <v>44902</v>
      </c>
      <c r="B110" s="16" t="s">
        <v>99</v>
      </c>
      <c r="C110" s="17" t="s">
        <v>41</v>
      </c>
      <c r="D110" s="18">
        <v>2250</v>
      </c>
      <c r="E110" s="18">
        <f>D110/2</f>
        <v>1125</v>
      </c>
      <c r="F110" s="19">
        <f t="shared" ref="F110" si="14">G110/D110</f>
        <v>26.5</v>
      </c>
      <c r="G110" s="18">
        <v>59625</v>
      </c>
      <c r="H110" s="24" t="s">
        <v>25</v>
      </c>
    </row>
    <row r="111" spans="1:8" x14ac:dyDescent="0.25">
      <c r="A111" s="15"/>
      <c r="B111" s="16"/>
      <c r="C111" s="17"/>
      <c r="D111" s="18"/>
      <c r="E111" s="18"/>
      <c r="F111" s="19"/>
      <c r="G111" s="18"/>
    </row>
    <row r="112" spans="1:8" x14ac:dyDescent="0.25">
      <c r="A112" s="10"/>
      <c r="B112" s="22"/>
      <c r="C112" s="12" t="s">
        <v>44</v>
      </c>
      <c r="D112" s="13"/>
      <c r="E112" s="21">
        <f>SUM(E113:E117)</f>
        <v>2496</v>
      </c>
      <c r="F112" s="14"/>
      <c r="G112" s="13"/>
    </row>
    <row r="113" spans="1:8" x14ac:dyDescent="0.25">
      <c r="A113" s="15">
        <v>44854</v>
      </c>
      <c r="B113" s="16" t="s">
        <v>57</v>
      </c>
      <c r="C113" s="17" t="s">
        <v>60</v>
      </c>
      <c r="D113" s="18">
        <v>120</v>
      </c>
      <c r="E113" s="18">
        <v>120</v>
      </c>
      <c r="F113" s="19">
        <f>G113/D113</f>
        <v>66</v>
      </c>
      <c r="G113" s="18">
        <v>7920</v>
      </c>
      <c r="H113" s="24" t="s">
        <v>25</v>
      </c>
    </row>
    <row r="114" spans="1:8" x14ac:dyDescent="0.25">
      <c r="A114" s="15">
        <v>44854</v>
      </c>
      <c r="B114" s="16" t="s">
        <v>57</v>
      </c>
      <c r="C114" s="17" t="s">
        <v>61</v>
      </c>
      <c r="D114" s="18">
        <v>780</v>
      </c>
      <c r="E114" s="18">
        <v>780</v>
      </c>
      <c r="F114" s="19">
        <f t="shared" ref="F114:F115" si="15">G114/D114</f>
        <v>57</v>
      </c>
      <c r="G114" s="18">
        <v>44460</v>
      </c>
      <c r="H114" s="24" t="s">
        <v>25</v>
      </c>
    </row>
    <row r="115" spans="1:8" x14ac:dyDescent="0.25">
      <c r="A115" s="15">
        <v>44865</v>
      </c>
      <c r="B115" s="16" t="s">
        <v>104</v>
      </c>
      <c r="C115" s="17" t="s">
        <v>60</v>
      </c>
      <c r="D115" s="18">
        <v>492</v>
      </c>
      <c r="E115" s="18">
        <v>492</v>
      </c>
      <c r="F115" s="19">
        <f t="shared" si="15"/>
        <v>66</v>
      </c>
      <c r="G115" s="18">
        <v>32472</v>
      </c>
      <c r="H115" s="24" t="s">
        <v>25</v>
      </c>
    </row>
    <row r="116" spans="1:8" x14ac:dyDescent="0.25">
      <c r="A116" s="15">
        <v>44887</v>
      </c>
      <c r="B116" s="16" t="s">
        <v>14</v>
      </c>
      <c r="C116" s="17" t="s">
        <v>60</v>
      </c>
      <c r="D116" s="18">
        <v>1104</v>
      </c>
      <c r="E116" s="18">
        <v>1104</v>
      </c>
      <c r="F116" s="19">
        <v>0</v>
      </c>
      <c r="G116" s="18">
        <v>0</v>
      </c>
    </row>
    <row r="117" spans="1:8" x14ac:dyDescent="0.25">
      <c r="A117" s="15"/>
      <c r="B117" s="16"/>
      <c r="C117" s="17"/>
      <c r="D117" s="18"/>
      <c r="E117" s="18"/>
      <c r="F117" s="19"/>
      <c r="G117" s="18"/>
    </row>
    <row r="118" spans="1:8" x14ac:dyDescent="0.25">
      <c r="A118" s="10"/>
      <c r="B118" s="22"/>
      <c r="C118" s="12" t="s">
        <v>49</v>
      </c>
      <c r="D118" s="13"/>
      <c r="E118" s="21">
        <f>SUM(E119:E122)</f>
        <v>2496</v>
      </c>
      <c r="F118" s="14"/>
      <c r="G118" s="13"/>
    </row>
    <row r="119" spans="1:8" x14ac:dyDescent="0.25">
      <c r="A119" s="15">
        <v>44851</v>
      </c>
      <c r="B119" s="16" t="s">
        <v>38</v>
      </c>
      <c r="C119" s="17" t="s">
        <v>56</v>
      </c>
      <c r="D119" s="18">
        <v>720</v>
      </c>
      <c r="E119" s="18">
        <v>720</v>
      </c>
      <c r="F119" s="19">
        <f>G119/D119</f>
        <v>22.310000000000002</v>
      </c>
      <c r="G119" s="18">
        <v>16063.2</v>
      </c>
      <c r="H119" s="24" t="s">
        <v>25</v>
      </c>
    </row>
    <row r="120" spans="1:8" x14ac:dyDescent="0.25">
      <c r="A120" s="15">
        <v>44854</v>
      </c>
      <c r="B120" s="16" t="s">
        <v>57</v>
      </c>
      <c r="C120" s="17" t="s">
        <v>56</v>
      </c>
      <c r="D120" s="18">
        <v>720</v>
      </c>
      <c r="E120" s="18">
        <v>720</v>
      </c>
      <c r="F120" s="19">
        <f>G120/D120</f>
        <v>26</v>
      </c>
      <c r="G120" s="18">
        <v>18720</v>
      </c>
      <c r="H120" s="24" t="s">
        <v>25</v>
      </c>
    </row>
    <row r="121" spans="1:8" x14ac:dyDescent="0.25">
      <c r="A121" s="15">
        <v>44887</v>
      </c>
      <c r="B121" s="16" t="s">
        <v>14</v>
      </c>
      <c r="C121" s="17" t="s">
        <v>110</v>
      </c>
      <c r="D121" s="18">
        <v>1056</v>
      </c>
      <c r="E121" s="18">
        <v>1056</v>
      </c>
      <c r="F121" s="19">
        <v>0</v>
      </c>
      <c r="G121" s="18">
        <v>0</v>
      </c>
    </row>
    <row r="122" spans="1:8" x14ac:dyDescent="0.25">
      <c r="A122" s="15"/>
      <c r="B122" s="16"/>
      <c r="C122" s="17"/>
      <c r="D122" s="18"/>
      <c r="E122" s="18"/>
      <c r="F122" s="19"/>
      <c r="G122" s="18"/>
    </row>
    <row r="123" spans="1:8" x14ac:dyDescent="0.25">
      <c r="A123" s="10"/>
      <c r="B123" s="22"/>
      <c r="C123" s="12" t="s">
        <v>50</v>
      </c>
      <c r="D123" s="13"/>
      <c r="E123" s="21">
        <v>2500</v>
      </c>
      <c r="F123" s="14"/>
      <c r="G123" s="13"/>
    </row>
    <row r="124" spans="1:8" x14ac:dyDescent="0.25">
      <c r="A124" s="15">
        <v>44851</v>
      </c>
      <c r="B124" s="16" t="s">
        <v>38</v>
      </c>
      <c r="C124" s="17" t="s">
        <v>62</v>
      </c>
      <c r="D124" s="18">
        <v>6000</v>
      </c>
      <c r="E124" s="18">
        <f>D124/4</f>
        <v>1500</v>
      </c>
      <c r="F124" s="19">
        <f t="shared" ref="F124:F133" si="16">G124/D124</f>
        <v>0.873</v>
      </c>
      <c r="G124" s="18">
        <v>5238</v>
      </c>
      <c r="H124" s="24" t="s">
        <v>25</v>
      </c>
    </row>
    <row r="125" spans="1:8" x14ac:dyDescent="0.25">
      <c r="A125" s="15">
        <v>44851</v>
      </c>
      <c r="B125" s="16" t="s">
        <v>38</v>
      </c>
      <c r="C125" s="17" t="s">
        <v>63</v>
      </c>
      <c r="D125" s="18">
        <v>200</v>
      </c>
      <c r="E125" s="18">
        <f>D125/2</f>
        <v>100</v>
      </c>
      <c r="F125" s="19">
        <f t="shared" si="16"/>
        <v>2.6189999999999998</v>
      </c>
      <c r="G125" s="18">
        <v>523.79999999999995</v>
      </c>
      <c r="H125" s="24" t="s">
        <v>25</v>
      </c>
    </row>
    <row r="126" spans="1:8" x14ac:dyDescent="0.25">
      <c r="A126" s="15">
        <v>44851</v>
      </c>
      <c r="B126" s="16" t="s">
        <v>38</v>
      </c>
      <c r="C126" s="17" t="s">
        <v>63</v>
      </c>
      <c r="D126" s="18">
        <v>200</v>
      </c>
      <c r="E126" s="18">
        <f t="shared" ref="E126:E130" si="17">D126/2</f>
        <v>100</v>
      </c>
      <c r="F126" s="19">
        <f t="shared" si="16"/>
        <v>2.3280000000000003</v>
      </c>
      <c r="G126" s="18">
        <v>465.6</v>
      </c>
      <c r="H126" s="24" t="s">
        <v>25</v>
      </c>
    </row>
    <row r="127" spans="1:8" x14ac:dyDescent="0.25">
      <c r="A127" s="15">
        <v>44854</v>
      </c>
      <c r="B127" s="16" t="s">
        <v>57</v>
      </c>
      <c r="C127" s="17" t="s">
        <v>63</v>
      </c>
      <c r="D127" s="18">
        <v>1000</v>
      </c>
      <c r="E127" s="18">
        <f t="shared" si="17"/>
        <v>500</v>
      </c>
      <c r="F127" s="19">
        <f t="shared" si="16"/>
        <v>2.4</v>
      </c>
      <c r="G127" s="18">
        <v>2400</v>
      </c>
      <c r="H127" s="24" t="s">
        <v>25</v>
      </c>
    </row>
    <row r="128" spans="1:8" x14ac:dyDescent="0.25">
      <c r="A128" s="15">
        <v>44854</v>
      </c>
      <c r="B128" s="16" t="s">
        <v>57</v>
      </c>
      <c r="C128" s="17" t="s">
        <v>64</v>
      </c>
      <c r="D128" s="18">
        <v>3000</v>
      </c>
      <c r="E128" s="18">
        <f t="shared" si="17"/>
        <v>1500</v>
      </c>
      <c r="F128" s="19">
        <f t="shared" si="16"/>
        <v>2.82</v>
      </c>
      <c r="G128" s="18">
        <v>8460</v>
      </c>
      <c r="H128" s="24" t="s">
        <v>25</v>
      </c>
    </row>
    <row r="129" spans="1:8" x14ac:dyDescent="0.25">
      <c r="A129" s="15">
        <v>44902</v>
      </c>
      <c r="B129" s="16" t="s">
        <v>99</v>
      </c>
      <c r="C129" s="17" t="s">
        <v>63</v>
      </c>
      <c r="D129" s="18">
        <v>1000</v>
      </c>
      <c r="E129" s="18">
        <f t="shared" si="17"/>
        <v>500</v>
      </c>
      <c r="F129" s="19">
        <f t="shared" si="16"/>
        <v>2.4</v>
      </c>
      <c r="G129" s="18">
        <v>2400</v>
      </c>
      <c r="H129" s="24" t="s">
        <v>25</v>
      </c>
    </row>
    <row r="130" spans="1:8" x14ac:dyDescent="0.25">
      <c r="A130" s="15">
        <v>44902</v>
      </c>
      <c r="B130" s="16" t="s">
        <v>99</v>
      </c>
      <c r="C130" s="17" t="s">
        <v>64</v>
      </c>
      <c r="D130" s="18">
        <v>1000</v>
      </c>
      <c r="E130" s="18">
        <f t="shared" si="17"/>
        <v>500</v>
      </c>
      <c r="F130" s="19">
        <f t="shared" si="16"/>
        <v>2.82</v>
      </c>
      <c r="G130" s="18">
        <v>2820</v>
      </c>
      <c r="H130" s="24" t="s">
        <v>25</v>
      </c>
    </row>
    <row r="131" spans="1:8" x14ac:dyDescent="0.25">
      <c r="A131" s="15">
        <v>44887</v>
      </c>
      <c r="B131" s="16" t="s">
        <v>14</v>
      </c>
      <c r="C131" s="17" t="s">
        <v>62</v>
      </c>
      <c r="D131" s="18">
        <v>5000</v>
      </c>
      <c r="E131" s="18">
        <f>D131/5</f>
        <v>1000</v>
      </c>
      <c r="F131" s="19">
        <f t="shared" si="16"/>
        <v>0</v>
      </c>
      <c r="G131" s="18">
        <v>0</v>
      </c>
    </row>
    <row r="132" spans="1:8" x14ac:dyDescent="0.25">
      <c r="A132" s="15">
        <v>44887</v>
      </c>
      <c r="B132" s="16" t="s">
        <v>14</v>
      </c>
      <c r="C132" s="17" t="s">
        <v>63</v>
      </c>
      <c r="D132" s="18">
        <v>1100</v>
      </c>
      <c r="E132" s="18">
        <f>D132/2</f>
        <v>550</v>
      </c>
      <c r="F132" s="19">
        <f t="shared" si="16"/>
        <v>0</v>
      </c>
      <c r="G132" s="18">
        <v>0</v>
      </c>
    </row>
    <row r="133" spans="1:8" x14ac:dyDescent="0.25">
      <c r="A133" s="15">
        <v>44887</v>
      </c>
      <c r="B133" s="16" t="s">
        <v>14</v>
      </c>
      <c r="C133" s="17" t="s">
        <v>64</v>
      </c>
      <c r="D133" s="18">
        <v>2000</v>
      </c>
      <c r="E133" s="18">
        <f>D133/2</f>
        <v>1000</v>
      </c>
      <c r="F133" s="19">
        <f t="shared" si="16"/>
        <v>0</v>
      </c>
      <c r="G133" s="18">
        <v>0</v>
      </c>
    </row>
    <row r="134" spans="1:8" x14ac:dyDescent="0.25">
      <c r="A134" s="15"/>
      <c r="B134" s="16"/>
      <c r="C134" s="17"/>
      <c r="D134" s="18"/>
      <c r="E134" s="18"/>
      <c r="F134" s="19"/>
      <c r="G134" s="18"/>
    </row>
    <row r="135" spans="1:8" x14ac:dyDescent="0.25">
      <c r="A135" s="10"/>
      <c r="B135" s="22"/>
      <c r="C135" s="12" t="s">
        <v>51</v>
      </c>
      <c r="D135" s="13"/>
      <c r="E135" s="21">
        <v>2500</v>
      </c>
      <c r="F135" s="14"/>
      <c r="G135" s="13"/>
    </row>
    <row r="136" spans="1:8" x14ac:dyDescent="0.25">
      <c r="A136" s="15">
        <v>44810</v>
      </c>
      <c r="B136" s="16" t="s">
        <v>59</v>
      </c>
      <c r="C136" s="17" t="s">
        <v>58</v>
      </c>
      <c r="D136" s="18">
        <v>2500</v>
      </c>
      <c r="E136" s="18">
        <v>2500</v>
      </c>
      <c r="F136" s="19">
        <v>6.48</v>
      </c>
      <c r="G136" s="18">
        <f>D136*F136</f>
        <v>16200.000000000002</v>
      </c>
      <c r="H136" s="24" t="s">
        <v>25</v>
      </c>
    </row>
    <row r="137" spans="1:8" x14ac:dyDescent="0.25">
      <c r="A137" s="15">
        <v>44871</v>
      </c>
      <c r="B137" s="16" t="s">
        <v>102</v>
      </c>
      <c r="C137" s="17" t="s">
        <v>103</v>
      </c>
      <c r="D137" s="18">
        <v>50</v>
      </c>
      <c r="E137" s="18">
        <f>50*24</f>
        <v>1200</v>
      </c>
      <c r="F137" s="19">
        <f>G137/D137</f>
        <v>95</v>
      </c>
      <c r="G137" s="18">
        <v>4750</v>
      </c>
      <c r="H137" s="24" t="s">
        <v>25</v>
      </c>
    </row>
    <row r="138" spans="1:8" x14ac:dyDescent="0.25">
      <c r="A138" s="15"/>
      <c r="B138" s="16"/>
      <c r="C138" s="17"/>
      <c r="D138" s="18"/>
      <c r="E138" s="18"/>
      <c r="F138" s="19"/>
      <c r="G138" s="18"/>
    </row>
    <row r="139" spans="1:8" x14ac:dyDescent="0.25">
      <c r="A139" s="10"/>
      <c r="B139" s="22"/>
      <c r="C139" s="12" t="s">
        <v>45</v>
      </c>
      <c r="D139" s="13"/>
      <c r="E139" s="21"/>
      <c r="F139" s="14"/>
      <c r="G139" s="13"/>
    </row>
    <row r="140" spans="1:8" x14ac:dyDescent="0.25">
      <c r="A140" s="15">
        <v>44853</v>
      </c>
      <c r="B140" s="16" t="s">
        <v>53</v>
      </c>
      <c r="C140" s="17" t="s">
        <v>46</v>
      </c>
      <c r="D140" s="18">
        <v>2000</v>
      </c>
      <c r="E140" s="18"/>
      <c r="F140" s="19">
        <v>3.41</v>
      </c>
      <c r="G140" s="18">
        <v>6820</v>
      </c>
      <c r="H140" s="24" t="s">
        <v>25</v>
      </c>
    </row>
    <row r="141" spans="1:8" x14ac:dyDescent="0.25">
      <c r="A141" s="15">
        <v>44868</v>
      </c>
      <c r="B141" s="16" t="s">
        <v>55</v>
      </c>
      <c r="C141" s="17" t="s">
        <v>47</v>
      </c>
      <c r="D141" s="18"/>
      <c r="E141" s="18"/>
      <c r="F141" s="19"/>
      <c r="G141" s="18">
        <v>7368</v>
      </c>
      <c r="H141" s="24" t="s">
        <v>25</v>
      </c>
    </row>
    <row r="142" spans="1:8" x14ac:dyDescent="0.25">
      <c r="A142" s="15">
        <v>44905</v>
      </c>
      <c r="B142" s="16" t="s">
        <v>74</v>
      </c>
      <c r="C142" s="17" t="s">
        <v>73</v>
      </c>
      <c r="D142" s="18"/>
      <c r="E142" s="18"/>
      <c r="F142" s="19"/>
      <c r="G142" s="18">
        <v>799</v>
      </c>
      <c r="H142" s="24" t="s">
        <v>92</v>
      </c>
    </row>
    <row r="143" spans="1:8" x14ac:dyDescent="0.25">
      <c r="A143" s="15"/>
      <c r="B143" s="16"/>
      <c r="C143" s="17"/>
      <c r="D143" s="18"/>
      <c r="E143" s="18"/>
      <c r="F143" s="19"/>
      <c r="G143" s="18"/>
    </row>
    <row r="144" spans="1:8" x14ac:dyDescent="0.25">
      <c r="A144" s="10"/>
      <c r="B144" s="22"/>
      <c r="C144" s="12" t="s">
        <v>82</v>
      </c>
      <c r="D144" s="13"/>
      <c r="E144" s="21">
        <f>SUM(E145:E149)</f>
        <v>995</v>
      </c>
      <c r="F144" s="14"/>
      <c r="G144" s="13"/>
    </row>
    <row r="145" spans="1:8" x14ac:dyDescent="0.25">
      <c r="A145" s="15">
        <v>44897</v>
      </c>
      <c r="B145" s="16"/>
      <c r="C145" s="17" t="s">
        <v>83</v>
      </c>
      <c r="D145" s="18">
        <v>400</v>
      </c>
      <c r="E145" s="18">
        <v>400</v>
      </c>
      <c r="F145" s="19">
        <v>395</v>
      </c>
      <c r="G145" s="18">
        <f>D145*F145</f>
        <v>158000</v>
      </c>
      <c r="H145" s="24" t="s">
        <v>92</v>
      </c>
    </row>
    <row r="146" spans="1:8" x14ac:dyDescent="0.25">
      <c r="A146" s="15"/>
      <c r="B146" s="16"/>
      <c r="C146" s="17" t="s">
        <v>83</v>
      </c>
      <c r="D146" s="18">
        <v>30</v>
      </c>
      <c r="E146" s="18">
        <v>30</v>
      </c>
      <c r="F146" s="19">
        <f>G146/D146</f>
        <v>635.63333333333333</v>
      </c>
      <c r="G146" s="18">
        <f>2759+16310</f>
        <v>19069</v>
      </c>
      <c r="H146" s="24" t="s">
        <v>24</v>
      </c>
    </row>
    <row r="147" spans="1:8" x14ac:dyDescent="0.25">
      <c r="A147" s="15"/>
      <c r="B147" s="16" t="s">
        <v>14</v>
      </c>
      <c r="C147" s="17" t="s">
        <v>83</v>
      </c>
      <c r="D147" s="18">
        <v>500</v>
      </c>
      <c r="E147" s="18">
        <v>500</v>
      </c>
      <c r="F147" s="19">
        <v>0</v>
      </c>
      <c r="G147" s="18">
        <v>0</v>
      </c>
    </row>
    <row r="148" spans="1:8" x14ac:dyDescent="0.25">
      <c r="A148" s="15">
        <v>44871</v>
      </c>
      <c r="B148" s="16"/>
      <c r="C148" s="17" t="s">
        <v>83</v>
      </c>
      <c r="D148" s="18">
        <v>65</v>
      </c>
      <c r="E148" s="18">
        <v>65</v>
      </c>
      <c r="F148" s="19">
        <v>500</v>
      </c>
      <c r="G148" s="18">
        <f>D148*F148</f>
        <v>32500</v>
      </c>
      <c r="H148" s="24" t="s">
        <v>24</v>
      </c>
    </row>
    <row r="149" spans="1:8" x14ac:dyDescent="0.25">
      <c r="A149" s="15"/>
      <c r="B149" s="16"/>
      <c r="C149" s="17"/>
      <c r="D149" s="18"/>
      <c r="E149" s="18"/>
      <c r="F149" s="19"/>
      <c r="G149" s="18"/>
    </row>
    <row r="150" spans="1:8" ht="15.75" thickBot="1" x14ac:dyDescent="0.3">
      <c r="A150" s="41"/>
      <c r="B150" s="42"/>
      <c r="C150" s="43" t="s">
        <v>45</v>
      </c>
      <c r="D150" s="44"/>
      <c r="E150" s="45"/>
      <c r="F150" s="46"/>
      <c r="G150" s="44"/>
    </row>
    <row r="151" spans="1:8" x14ac:dyDescent="0.25">
      <c r="A151" s="52">
        <v>44905</v>
      </c>
      <c r="B151" s="53" t="s">
        <v>75</v>
      </c>
      <c r="C151" s="54" t="s">
        <v>72</v>
      </c>
      <c r="D151" s="55"/>
      <c r="E151" s="55"/>
      <c r="F151" s="56"/>
      <c r="G151" s="57">
        <v>3329</v>
      </c>
      <c r="H151" s="24" t="s">
        <v>92</v>
      </c>
    </row>
    <row r="152" spans="1:8" x14ac:dyDescent="0.25">
      <c r="A152" s="58">
        <v>44905</v>
      </c>
      <c r="B152" s="16" t="s">
        <v>76</v>
      </c>
      <c r="C152" s="17" t="s">
        <v>72</v>
      </c>
      <c r="D152" s="18"/>
      <c r="E152" s="18"/>
      <c r="F152" s="19"/>
      <c r="G152" s="59">
        <v>5835</v>
      </c>
      <c r="H152" s="24" t="s">
        <v>92</v>
      </c>
    </row>
    <row r="153" spans="1:8" x14ac:dyDescent="0.25">
      <c r="A153" s="58">
        <v>44905</v>
      </c>
      <c r="B153" s="16" t="s">
        <v>77</v>
      </c>
      <c r="C153" s="17" t="s">
        <v>72</v>
      </c>
      <c r="D153" s="18"/>
      <c r="E153" s="18"/>
      <c r="F153" s="19"/>
      <c r="G153" s="59">
        <v>4301</v>
      </c>
      <c r="H153" s="24" t="s">
        <v>92</v>
      </c>
    </row>
    <row r="154" spans="1:8" x14ac:dyDescent="0.25">
      <c r="A154" s="58">
        <v>44905</v>
      </c>
      <c r="B154" s="16" t="s">
        <v>78</v>
      </c>
      <c r="C154" s="17" t="s">
        <v>72</v>
      </c>
      <c r="D154" s="18"/>
      <c r="E154" s="18"/>
      <c r="F154" s="19"/>
      <c r="G154" s="59">
        <v>1240</v>
      </c>
      <c r="H154" s="24" t="s">
        <v>92</v>
      </c>
    </row>
    <row r="155" spans="1:8" x14ac:dyDescent="0.25">
      <c r="A155" s="58">
        <v>44905</v>
      </c>
      <c r="B155" s="16" t="s">
        <v>79</v>
      </c>
      <c r="C155" s="17" t="s">
        <v>72</v>
      </c>
      <c r="D155" s="18"/>
      <c r="E155" s="18"/>
      <c r="F155" s="19"/>
      <c r="G155" s="59">
        <v>9471</v>
      </c>
      <c r="H155" s="24" t="s">
        <v>92</v>
      </c>
    </row>
    <row r="156" spans="1:8" x14ac:dyDescent="0.25">
      <c r="A156" s="58">
        <v>44905</v>
      </c>
      <c r="B156" s="16" t="s">
        <v>80</v>
      </c>
      <c r="C156" s="17" t="s">
        <v>72</v>
      </c>
      <c r="D156" s="18"/>
      <c r="E156" s="18"/>
      <c r="F156" s="19"/>
      <c r="G156" s="59">
        <v>1700</v>
      </c>
      <c r="H156" s="24" t="s">
        <v>92</v>
      </c>
    </row>
    <row r="157" spans="1:8" ht="15.75" thickBot="1" x14ac:dyDescent="0.3">
      <c r="A157" s="60">
        <v>44905</v>
      </c>
      <c r="B157" s="61" t="s">
        <v>81</v>
      </c>
      <c r="C157" s="62" t="s">
        <v>72</v>
      </c>
      <c r="D157" s="63"/>
      <c r="E157" s="63"/>
      <c r="F157" s="64"/>
      <c r="G157" s="65">
        <v>5685</v>
      </c>
      <c r="H157" s="24" t="s">
        <v>92</v>
      </c>
    </row>
    <row r="158" spans="1:8" x14ac:dyDescent="0.25">
      <c r="A158" s="52">
        <v>44906</v>
      </c>
      <c r="B158" s="53" t="s">
        <v>105</v>
      </c>
      <c r="C158" s="54" t="s">
        <v>116</v>
      </c>
      <c r="D158" s="55"/>
      <c r="E158" s="55"/>
      <c r="F158" s="56"/>
      <c r="G158" s="57">
        <v>4344</v>
      </c>
      <c r="H158" s="24" t="s">
        <v>24</v>
      </c>
    </row>
    <row r="159" spans="1:8" x14ac:dyDescent="0.25">
      <c r="A159" s="58">
        <v>44906</v>
      </c>
      <c r="B159" s="16" t="s">
        <v>106</v>
      </c>
      <c r="C159" s="17" t="s">
        <v>116</v>
      </c>
      <c r="D159" s="18"/>
      <c r="E159" s="18"/>
      <c r="F159" s="19"/>
      <c r="G159" s="59">
        <v>2816</v>
      </c>
      <c r="H159" s="24" t="s">
        <v>24</v>
      </c>
    </row>
    <row r="160" spans="1:8" x14ac:dyDescent="0.25">
      <c r="A160" s="58">
        <v>44906</v>
      </c>
      <c r="B160" s="16" t="s">
        <v>107</v>
      </c>
      <c r="C160" s="17" t="s">
        <v>116</v>
      </c>
      <c r="D160" s="18"/>
      <c r="E160" s="18"/>
      <c r="F160" s="19"/>
      <c r="G160" s="59">
        <v>1367</v>
      </c>
      <c r="H160" s="24" t="s">
        <v>24</v>
      </c>
    </row>
    <row r="161" spans="1:8" x14ac:dyDescent="0.25">
      <c r="A161" s="58">
        <v>44906</v>
      </c>
      <c r="B161" s="16" t="s">
        <v>108</v>
      </c>
      <c r="C161" s="17" t="s">
        <v>116</v>
      </c>
      <c r="D161" s="18"/>
      <c r="E161" s="18"/>
      <c r="F161" s="19"/>
      <c r="G161" s="59">
        <v>8123</v>
      </c>
      <c r="H161" s="24" t="s">
        <v>24</v>
      </c>
    </row>
    <row r="162" spans="1:8" ht="15.75" thickBot="1" x14ac:dyDescent="0.3">
      <c r="A162" s="60">
        <v>44906</v>
      </c>
      <c r="B162" s="61" t="s">
        <v>109</v>
      </c>
      <c r="C162" s="62" t="s">
        <v>116</v>
      </c>
      <c r="D162" s="63"/>
      <c r="E162" s="63"/>
      <c r="F162" s="64"/>
      <c r="G162" s="65">
        <v>7620</v>
      </c>
      <c r="H162" s="24" t="s">
        <v>24</v>
      </c>
    </row>
    <row r="163" spans="1:8" x14ac:dyDescent="0.25">
      <c r="A163" s="52">
        <v>44851</v>
      </c>
      <c r="B163" s="53"/>
      <c r="C163" s="54" t="s">
        <v>117</v>
      </c>
      <c r="D163" s="55"/>
      <c r="E163" s="55"/>
      <c r="F163" s="56"/>
      <c r="G163" s="57">
        <v>1824</v>
      </c>
      <c r="H163" s="24" t="s">
        <v>24</v>
      </c>
    </row>
    <row r="164" spans="1:8" x14ac:dyDescent="0.25">
      <c r="A164" s="58">
        <v>44851</v>
      </c>
      <c r="B164" s="16"/>
      <c r="C164" s="17" t="s">
        <v>117</v>
      </c>
      <c r="D164" s="18"/>
      <c r="E164" s="18"/>
      <c r="F164" s="19"/>
      <c r="G164" s="59">
        <v>2280</v>
      </c>
      <c r="H164" s="24" t="s">
        <v>24</v>
      </c>
    </row>
    <row r="165" spans="1:8" x14ac:dyDescent="0.25">
      <c r="A165" s="58">
        <v>44851</v>
      </c>
      <c r="B165" s="16"/>
      <c r="C165" s="17" t="s">
        <v>117</v>
      </c>
      <c r="D165" s="18"/>
      <c r="E165" s="18"/>
      <c r="F165" s="19"/>
      <c r="G165" s="59">
        <v>4740</v>
      </c>
      <c r="H165" s="24" t="s">
        <v>24</v>
      </c>
    </row>
    <row r="166" spans="1:8" x14ac:dyDescent="0.25">
      <c r="A166" s="58">
        <v>44851</v>
      </c>
      <c r="B166" s="16"/>
      <c r="C166" s="17" t="s">
        <v>117</v>
      </c>
      <c r="D166" s="18"/>
      <c r="E166" s="18"/>
      <c r="F166" s="19"/>
      <c r="G166" s="59">
        <v>7470</v>
      </c>
      <c r="H166" s="24" t="s">
        <v>24</v>
      </c>
    </row>
    <row r="167" spans="1:8" x14ac:dyDescent="0.25">
      <c r="A167" s="58">
        <v>44851</v>
      </c>
      <c r="B167" s="16"/>
      <c r="C167" s="17" t="s">
        <v>117</v>
      </c>
      <c r="D167" s="18"/>
      <c r="E167" s="18"/>
      <c r="F167" s="19"/>
      <c r="G167" s="59">
        <v>732</v>
      </c>
      <c r="H167" s="24" t="s">
        <v>24</v>
      </c>
    </row>
    <row r="168" spans="1:8" x14ac:dyDescent="0.25">
      <c r="A168" s="58">
        <v>44851</v>
      </c>
      <c r="B168" s="16"/>
      <c r="C168" s="17" t="s">
        <v>117</v>
      </c>
      <c r="D168" s="18"/>
      <c r="E168" s="18"/>
      <c r="F168" s="19"/>
      <c r="G168" s="59">
        <v>5088</v>
      </c>
      <c r="H168" s="24" t="s">
        <v>24</v>
      </c>
    </row>
    <row r="169" spans="1:8" ht="15.75" thickBot="1" x14ac:dyDescent="0.3">
      <c r="A169" s="60">
        <v>44851</v>
      </c>
      <c r="B169" s="61"/>
      <c r="C169" s="62" t="s">
        <v>117</v>
      </c>
      <c r="D169" s="63"/>
      <c r="E169" s="63"/>
      <c r="F169" s="64"/>
      <c r="G169" s="65">
        <v>1647</v>
      </c>
      <c r="H169" s="24" t="s">
        <v>24</v>
      </c>
    </row>
    <row r="170" spans="1:8" x14ac:dyDescent="0.25">
      <c r="A170" s="52">
        <v>44874</v>
      </c>
      <c r="B170" s="53"/>
      <c r="C170" s="54" t="s">
        <v>118</v>
      </c>
      <c r="D170" s="55"/>
      <c r="E170" s="55"/>
      <c r="F170" s="56"/>
      <c r="G170" s="57">
        <v>3933</v>
      </c>
      <c r="H170" s="24" t="s">
        <v>24</v>
      </c>
    </row>
    <row r="171" spans="1:8" x14ac:dyDescent="0.25">
      <c r="A171" s="58">
        <v>44874</v>
      </c>
      <c r="B171" s="16"/>
      <c r="C171" s="17" t="s">
        <v>118</v>
      </c>
      <c r="D171" s="18"/>
      <c r="E171" s="18"/>
      <c r="F171" s="19"/>
      <c r="G171" s="59">
        <v>5962</v>
      </c>
      <c r="H171" s="24" t="s">
        <v>24</v>
      </c>
    </row>
    <row r="172" spans="1:8" x14ac:dyDescent="0.25">
      <c r="A172" s="58">
        <v>44874</v>
      </c>
      <c r="B172" s="16"/>
      <c r="C172" s="17" t="s">
        <v>118</v>
      </c>
      <c r="D172" s="18"/>
      <c r="E172" s="18"/>
      <c r="F172" s="19"/>
      <c r="G172" s="59">
        <v>3582</v>
      </c>
      <c r="H172" s="24" t="s">
        <v>24</v>
      </c>
    </row>
    <row r="173" spans="1:8" x14ac:dyDescent="0.25">
      <c r="A173" s="58">
        <v>44874</v>
      </c>
      <c r="B173" s="16"/>
      <c r="C173" s="17" t="s">
        <v>118</v>
      </c>
      <c r="D173" s="18"/>
      <c r="E173" s="18"/>
      <c r="F173" s="19"/>
      <c r="G173" s="59">
        <v>4222</v>
      </c>
      <c r="H173" s="24" t="s">
        <v>24</v>
      </c>
    </row>
    <row r="174" spans="1:8" x14ac:dyDescent="0.25">
      <c r="A174" s="58">
        <v>44874</v>
      </c>
      <c r="B174" s="16"/>
      <c r="C174" s="17" t="s">
        <v>118</v>
      </c>
      <c r="D174" s="18"/>
      <c r="E174" s="18"/>
      <c r="F174" s="19"/>
      <c r="G174" s="59">
        <v>1370</v>
      </c>
      <c r="H174" s="24" t="s">
        <v>24</v>
      </c>
    </row>
    <row r="175" spans="1:8" x14ac:dyDescent="0.25">
      <c r="A175" s="58">
        <v>44874</v>
      </c>
      <c r="B175" s="16"/>
      <c r="C175" s="17" t="s">
        <v>118</v>
      </c>
      <c r="D175" s="18"/>
      <c r="E175" s="18"/>
      <c r="F175" s="19"/>
      <c r="G175" s="59">
        <v>9275</v>
      </c>
      <c r="H175" s="24" t="s">
        <v>24</v>
      </c>
    </row>
    <row r="176" spans="1:8" ht="15.75" thickBot="1" x14ac:dyDescent="0.3">
      <c r="A176" s="60">
        <v>44874</v>
      </c>
      <c r="B176" s="61"/>
      <c r="C176" s="62" t="s">
        <v>118</v>
      </c>
      <c r="D176" s="63"/>
      <c r="E176" s="63"/>
      <c r="F176" s="64"/>
      <c r="G176" s="65">
        <v>6382</v>
      </c>
      <c r="H176" s="24" t="s">
        <v>24</v>
      </c>
    </row>
    <row r="177" spans="1:7" x14ac:dyDescent="0.25">
      <c r="A177" s="47"/>
      <c r="B177" s="48"/>
      <c r="C177" s="49"/>
      <c r="D177" s="50"/>
      <c r="E177" s="50"/>
      <c r="F177" s="51"/>
      <c r="G177" s="50"/>
    </row>
    <row r="178" spans="1:7" x14ac:dyDescent="0.25">
      <c r="A178" s="15"/>
      <c r="B178" s="16"/>
      <c r="C178" s="17"/>
      <c r="D178" s="18"/>
      <c r="E178" s="18"/>
      <c r="F178" s="19"/>
      <c r="G178" s="18"/>
    </row>
    <row r="179" spans="1:7" x14ac:dyDescent="0.25">
      <c r="A179" s="15"/>
      <c r="B179" s="16"/>
      <c r="C179" s="17"/>
      <c r="D179" s="18"/>
      <c r="E179" s="18"/>
      <c r="F179" s="19"/>
      <c r="G179" s="18"/>
    </row>
    <row r="180" spans="1:7" x14ac:dyDescent="0.25">
      <c r="A180" s="15"/>
      <c r="B180" s="16"/>
      <c r="C180" s="17"/>
      <c r="D180" s="18"/>
      <c r="E180" s="18"/>
      <c r="F180" s="19"/>
      <c r="G180" s="18"/>
    </row>
    <row r="181" spans="1:7" x14ac:dyDescent="0.25">
      <c r="A181" s="15"/>
      <c r="B181" s="16"/>
      <c r="C181" s="17"/>
      <c r="D181" s="18"/>
      <c r="E181" s="18"/>
      <c r="F181" s="19"/>
      <c r="G181" s="18"/>
    </row>
    <row r="182" spans="1:7" x14ac:dyDescent="0.25">
      <c r="A182" s="15"/>
      <c r="B182" s="16"/>
      <c r="C182" s="17"/>
      <c r="D182" s="18"/>
      <c r="E182" s="18"/>
      <c r="F182" s="19"/>
      <c r="G182" s="18"/>
    </row>
    <row r="183" spans="1:7" x14ac:dyDescent="0.25">
      <c r="A183" s="15"/>
      <c r="B183" s="16"/>
      <c r="C183" s="17"/>
      <c r="D183" s="18"/>
      <c r="E183" s="18"/>
      <c r="F183" s="19"/>
      <c r="G183" s="18"/>
    </row>
    <row r="184" spans="1:7" x14ac:dyDescent="0.25">
      <c r="A184" s="15"/>
      <c r="B184" s="16"/>
      <c r="C184" s="17"/>
      <c r="D184" s="18"/>
      <c r="E184" s="18"/>
      <c r="F184" s="19"/>
      <c r="G184" s="18"/>
    </row>
    <row r="185" spans="1:7" x14ac:dyDescent="0.25">
      <c r="A185" s="15"/>
      <c r="B185" s="16"/>
      <c r="C185" s="17"/>
      <c r="D185" s="18"/>
      <c r="E185" s="18"/>
      <c r="F185" s="19"/>
      <c r="G185" s="18"/>
    </row>
    <row r="186" spans="1:7" x14ac:dyDescent="0.25">
      <c r="A186" s="15"/>
      <c r="B186" s="16"/>
      <c r="C186" s="17"/>
      <c r="D186" s="18"/>
      <c r="E186" s="18"/>
      <c r="F186" s="19"/>
      <c r="G186" s="18"/>
    </row>
    <row r="187" spans="1:7" x14ac:dyDescent="0.25">
      <c r="A187" s="15"/>
      <c r="B187" s="16"/>
      <c r="C187" s="17"/>
      <c r="D187" s="18"/>
      <c r="E187" s="18"/>
      <c r="F187" s="19"/>
      <c r="G187" s="18"/>
    </row>
    <row r="188" spans="1:7" x14ac:dyDescent="0.25">
      <c r="A188" s="15"/>
      <c r="B188" s="16"/>
      <c r="C188" s="17"/>
      <c r="D188" s="18"/>
      <c r="E188" s="18"/>
      <c r="F188" s="19"/>
      <c r="G188" s="18"/>
    </row>
    <row r="189" spans="1:7" x14ac:dyDescent="0.25">
      <c r="A189" s="15"/>
      <c r="B189" s="16"/>
      <c r="C189" s="17"/>
      <c r="D189" s="18"/>
      <c r="E189" s="18"/>
      <c r="F189" s="19"/>
      <c r="G189" s="18"/>
    </row>
    <row r="190" spans="1:7" x14ac:dyDescent="0.25">
      <c r="A190" s="15"/>
      <c r="B190" s="16"/>
      <c r="C190" s="17"/>
      <c r="D190" s="18"/>
      <c r="E190" s="18"/>
      <c r="F190" s="19"/>
      <c r="G190" s="18"/>
    </row>
    <row r="191" spans="1:7" x14ac:dyDescent="0.25">
      <c r="A191" s="15"/>
      <c r="B191" s="16"/>
      <c r="C191" s="17"/>
      <c r="D191" s="18"/>
      <c r="E191" s="18"/>
      <c r="F191" s="19"/>
      <c r="G191" s="18"/>
    </row>
    <row r="192" spans="1:7" x14ac:dyDescent="0.25">
      <c r="A192" s="15"/>
      <c r="B192" s="16"/>
      <c r="C192" s="17"/>
      <c r="D192" s="18"/>
      <c r="E192" s="18"/>
      <c r="F192" s="19"/>
      <c r="G192" s="18"/>
    </row>
    <row r="193" spans="1:7" x14ac:dyDescent="0.25">
      <c r="A193" s="15"/>
      <c r="B193" s="16"/>
      <c r="C193" s="17"/>
      <c r="D193" s="18"/>
      <c r="E193" s="18"/>
      <c r="F193" s="19"/>
      <c r="G193" s="18"/>
    </row>
  </sheetData>
  <autoFilter ref="A1:H43" xr:uid="{99AE955B-3D62-4FD7-884B-5F53E7C213E1}"/>
  <phoneticPr fontId="3" type="noConversion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E1FA-E0AD-46C8-B0CD-96F716C5B073}">
  <dimension ref="A1:E384"/>
  <sheetViews>
    <sheetView tabSelected="1" workbookViewId="0">
      <selection activeCell="E3" sqref="E3:E14"/>
    </sheetView>
  </sheetViews>
  <sheetFormatPr defaultRowHeight="15" x14ac:dyDescent="0.25"/>
  <cols>
    <col min="1" max="1" width="12.5703125" style="5" customWidth="1"/>
    <col min="2" max="2" width="56.42578125" style="99" customWidth="1"/>
    <col min="3" max="3" width="11.140625" style="4" customWidth="1"/>
    <col min="4" max="4" width="9.140625" style="3" customWidth="1"/>
    <col min="5" max="5" width="14.5703125" style="4" customWidth="1"/>
    <col min="6" max="16384" width="9.140625" style="1"/>
  </cols>
  <sheetData>
    <row r="1" spans="1:5" s="2" customFormat="1" ht="28.5" x14ac:dyDescent="0.2">
      <c r="A1" s="104" t="s">
        <v>0</v>
      </c>
      <c r="B1" s="105" t="s">
        <v>2</v>
      </c>
      <c r="C1" s="106" t="s">
        <v>3</v>
      </c>
      <c r="D1" s="107" t="s">
        <v>66</v>
      </c>
      <c r="E1" s="108" t="s">
        <v>67</v>
      </c>
    </row>
    <row r="2" spans="1:5" s="2" customFormat="1" ht="14.25" x14ac:dyDescent="0.2">
      <c r="A2" s="109"/>
      <c r="B2" s="7"/>
      <c r="C2" s="8"/>
      <c r="D2" s="9"/>
      <c r="E2" s="110"/>
    </row>
    <row r="3" spans="1:5" s="2" customFormat="1" ht="16.5" x14ac:dyDescent="0.25">
      <c r="A3" s="111"/>
      <c r="B3" s="101" t="s">
        <v>243</v>
      </c>
      <c r="C3" s="102"/>
      <c r="D3" s="103"/>
      <c r="E3" s="112">
        <v>60500</v>
      </c>
    </row>
    <row r="4" spans="1:5" s="2" customFormat="1" ht="15.75" customHeight="1" x14ac:dyDescent="0.25">
      <c r="A4" s="111"/>
      <c r="B4" s="101" t="s">
        <v>248</v>
      </c>
      <c r="C4" s="102"/>
      <c r="D4" s="103"/>
      <c r="E4" s="112">
        <v>466410</v>
      </c>
    </row>
    <row r="5" spans="1:5" s="2" customFormat="1" ht="16.5" x14ac:dyDescent="0.25">
      <c r="A5" s="111"/>
      <c r="B5" s="101" t="s">
        <v>241</v>
      </c>
      <c r="C5" s="102"/>
      <c r="D5" s="103"/>
      <c r="E5" s="112">
        <v>1282061</v>
      </c>
    </row>
    <row r="6" spans="1:5" s="2" customFormat="1" ht="16.5" x14ac:dyDescent="0.25">
      <c r="A6" s="111"/>
      <c r="B6" s="101" t="s">
        <v>245</v>
      </c>
      <c r="C6" s="102"/>
      <c r="D6" s="103"/>
      <c r="E6" s="112">
        <v>1226117</v>
      </c>
    </row>
    <row r="7" spans="1:5" s="2" customFormat="1" ht="16.5" x14ac:dyDescent="0.25">
      <c r="A7" s="111"/>
      <c r="B7" s="101" t="s">
        <v>247</v>
      </c>
      <c r="C7" s="102"/>
      <c r="D7" s="103"/>
      <c r="E7" s="112">
        <v>1262955</v>
      </c>
    </row>
    <row r="8" spans="1:5" s="2" customFormat="1" ht="16.5" x14ac:dyDescent="0.25">
      <c r="A8" s="111"/>
      <c r="B8" s="101" t="s">
        <v>239</v>
      </c>
      <c r="C8" s="102"/>
      <c r="D8" s="103"/>
      <c r="E8" s="112">
        <v>358813</v>
      </c>
    </row>
    <row r="9" spans="1:5" s="2" customFormat="1" ht="16.5" x14ac:dyDescent="0.25">
      <c r="A9" s="111"/>
      <c r="B9" s="101" t="s">
        <v>242</v>
      </c>
      <c r="C9" s="102"/>
      <c r="D9" s="103"/>
      <c r="E9" s="112">
        <v>2565031</v>
      </c>
    </row>
    <row r="10" spans="1:5" s="2" customFormat="1" ht="16.5" x14ac:dyDescent="0.25">
      <c r="A10" s="111"/>
      <c r="B10" s="101" t="s">
        <v>244</v>
      </c>
      <c r="C10" s="102"/>
      <c r="D10" s="103"/>
      <c r="E10" s="112">
        <v>1395028</v>
      </c>
    </row>
    <row r="11" spans="1:5" s="2" customFormat="1" ht="16.5" x14ac:dyDescent="0.25">
      <c r="A11" s="111"/>
      <c r="B11" s="101" t="s">
        <v>246</v>
      </c>
      <c r="C11" s="102"/>
      <c r="D11" s="103"/>
      <c r="E11" s="112">
        <v>1187811</v>
      </c>
    </row>
    <row r="12" spans="1:5" s="2" customFormat="1" ht="16.5" x14ac:dyDescent="0.25">
      <c r="A12" s="111"/>
      <c r="B12" s="101" t="s">
        <v>240</v>
      </c>
      <c r="C12" s="102"/>
      <c r="D12" s="103"/>
      <c r="E12" s="112">
        <v>2742696</v>
      </c>
    </row>
    <row r="13" spans="1:5" s="2" customFormat="1" ht="16.5" x14ac:dyDescent="0.25">
      <c r="A13" s="111"/>
      <c r="B13" s="101" t="s">
        <v>249</v>
      </c>
      <c r="C13" s="102"/>
      <c r="D13" s="103"/>
      <c r="E13" s="112">
        <v>1780458</v>
      </c>
    </row>
    <row r="14" spans="1:5" s="2" customFormat="1" ht="16.5" x14ac:dyDescent="0.25">
      <c r="A14" s="111"/>
      <c r="B14" s="101" t="s">
        <v>238</v>
      </c>
      <c r="C14" s="102"/>
      <c r="D14" s="103"/>
      <c r="E14" s="112">
        <v>476465</v>
      </c>
    </row>
    <row r="15" spans="1:5" s="2" customFormat="1" ht="16.5" x14ac:dyDescent="0.25">
      <c r="A15" s="111"/>
      <c r="B15" s="101" t="s">
        <v>114</v>
      </c>
      <c r="C15" s="102"/>
      <c r="D15" s="103"/>
      <c r="E15" s="112">
        <v>1350383</v>
      </c>
    </row>
    <row r="16" spans="1:5" s="2" customFormat="1" ht="16.5" x14ac:dyDescent="0.25">
      <c r="A16" s="37"/>
      <c r="B16" s="94" t="s">
        <v>115</v>
      </c>
      <c r="C16" s="26"/>
      <c r="D16" s="27"/>
      <c r="E16" s="38">
        <f>SUM(E3:E15)</f>
        <v>16154728</v>
      </c>
    </row>
    <row r="17" spans="1:5" s="2" customFormat="1" ht="16.5" x14ac:dyDescent="0.25">
      <c r="A17" s="37"/>
      <c r="B17" s="94"/>
      <c r="C17" s="26"/>
      <c r="D17" s="27"/>
      <c r="E17" s="38"/>
    </row>
    <row r="18" spans="1:5" s="2" customFormat="1" ht="16.5" x14ac:dyDescent="0.25">
      <c r="A18" s="37"/>
      <c r="B18" s="94" t="s">
        <v>68</v>
      </c>
      <c r="C18" s="26"/>
      <c r="D18" s="27"/>
      <c r="E18" s="38">
        <f>SUM(E21:E384)</f>
        <v>17996164.259999998</v>
      </c>
    </row>
    <row r="19" spans="1:5" s="2" customFormat="1" ht="17.25" thickBot="1" x14ac:dyDescent="0.3">
      <c r="A19" s="86"/>
      <c r="B19" s="95" t="s">
        <v>69</v>
      </c>
      <c r="C19" s="89"/>
      <c r="D19" s="90"/>
      <c r="E19" s="91">
        <f>E16-E18</f>
        <v>-1841436.2599999979</v>
      </c>
    </row>
    <row r="20" spans="1:5" s="2" customFormat="1" ht="14.25" x14ac:dyDescent="0.2">
      <c r="A20" s="32"/>
      <c r="B20" s="96"/>
      <c r="C20" s="35"/>
      <c r="D20" s="36"/>
      <c r="E20" s="92"/>
    </row>
    <row r="21" spans="1:5" x14ac:dyDescent="0.25">
      <c r="A21" s="10"/>
      <c r="B21" s="97"/>
      <c r="C21" s="13"/>
      <c r="D21" s="14"/>
      <c r="E21" s="93"/>
    </row>
    <row r="22" spans="1:5" x14ac:dyDescent="0.25">
      <c r="A22" s="15">
        <v>44810</v>
      </c>
      <c r="B22" s="98" t="s">
        <v>58</v>
      </c>
      <c r="C22" s="18">
        <v>5000</v>
      </c>
      <c r="D22" s="19">
        <v>6.48</v>
      </c>
      <c r="E22" s="18">
        <f>C22*D22</f>
        <v>32400.000000000004</v>
      </c>
    </row>
    <row r="23" spans="1:5" x14ac:dyDescent="0.25">
      <c r="A23" s="15">
        <v>44845</v>
      </c>
      <c r="B23" s="98" t="s">
        <v>15</v>
      </c>
      <c r="C23" s="18">
        <v>2500</v>
      </c>
      <c r="D23" s="19">
        <v>79</v>
      </c>
      <c r="E23" s="18">
        <f>C23*D23</f>
        <v>197500</v>
      </c>
    </row>
    <row r="24" spans="1:5" x14ac:dyDescent="0.25">
      <c r="A24" s="15">
        <v>44845</v>
      </c>
      <c r="B24" s="98" t="s">
        <v>18</v>
      </c>
      <c r="C24" s="18">
        <v>150</v>
      </c>
      <c r="D24" s="19">
        <v>99</v>
      </c>
      <c r="E24" s="18">
        <f>C24*D24</f>
        <v>14850</v>
      </c>
    </row>
    <row r="25" spans="1:5" x14ac:dyDescent="0.25">
      <c r="A25" s="15">
        <v>44845</v>
      </c>
      <c r="B25" s="98" t="s">
        <v>18</v>
      </c>
      <c r="C25" s="18">
        <v>1000</v>
      </c>
      <c r="D25" s="19">
        <v>99</v>
      </c>
      <c r="E25" s="18">
        <f>C25*D25</f>
        <v>99000</v>
      </c>
    </row>
    <row r="26" spans="1:5" x14ac:dyDescent="0.25">
      <c r="A26" s="15">
        <v>44845</v>
      </c>
      <c r="B26" s="98" t="s">
        <v>23</v>
      </c>
      <c r="C26" s="18">
        <v>100</v>
      </c>
      <c r="D26" s="19">
        <v>185</v>
      </c>
      <c r="E26" s="18">
        <f>C26*D26</f>
        <v>18500</v>
      </c>
    </row>
    <row r="27" spans="1:5" x14ac:dyDescent="0.25">
      <c r="A27" s="15">
        <v>44847</v>
      </c>
      <c r="B27" s="98" t="s">
        <v>119</v>
      </c>
      <c r="C27" s="18">
        <v>99</v>
      </c>
      <c r="D27" s="19">
        <f t="shared" ref="D27:D32" si="0">E27/C27</f>
        <v>57.464646464646464</v>
      </c>
      <c r="E27" s="18">
        <v>5689</v>
      </c>
    </row>
    <row r="28" spans="1:5" x14ac:dyDescent="0.25">
      <c r="A28" s="15">
        <v>44848</v>
      </c>
      <c r="B28" s="98" t="s">
        <v>5</v>
      </c>
      <c r="C28" s="18">
        <v>99</v>
      </c>
      <c r="D28" s="19">
        <f t="shared" si="0"/>
        <v>114</v>
      </c>
      <c r="E28" s="18">
        <v>11286</v>
      </c>
    </row>
    <row r="29" spans="1:5" x14ac:dyDescent="0.25">
      <c r="A29" s="15">
        <v>44848</v>
      </c>
      <c r="B29" s="98" t="s">
        <v>6</v>
      </c>
      <c r="C29" s="18">
        <v>99</v>
      </c>
      <c r="D29" s="19">
        <f t="shared" si="0"/>
        <v>65</v>
      </c>
      <c r="E29" s="18">
        <v>6435</v>
      </c>
    </row>
    <row r="30" spans="1:5" x14ac:dyDescent="0.25">
      <c r="A30" s="15">
        <v>44848</v>
      </c>
      <c r="B30" s="98" t="s">
        <v>5</v>
      </c>
      <c r="C30" s="18">
        <v>99</v>
      </c>
      <c r="D30" s="19">
        <f t="shared" si="0"/>
        <v>106.01010101010101</v>
      </c>
      <c r="E30" s="18">
        <v>10495</v>
      </c>
    </row>
    <row r="31" spans="1:5" x14ac:dyDescent="0.25">
      <c r="A31" s="15">
        <v>44848</v>
      </c>
      <c r="B31" s="98" t="s">
        <v>6</v>
      </c>
      <c r="C31" s="18">
        <v>99</v>
      </c>
      <c r="D31" s="19">
        <f t="shared" si="0"/>
        <v>61.373737373737377</v>
      </c>
      <c r="E31" s="18">
        <v>6076</v>
      </c>
    </row>
    <row r="32" spans="1:5" x14ac:dyDescent="0.25">
      <c r="A32" s="15">
        <v>44848</v>
      </c>
      <c r="B32" s="98" t="s">
        <v>5</v>
      </c>
      <c r="C32" s="18">
        <v>99</v>
      </c>
      <c r="D32" s="19">
        <f t="shared" si="0"/>
        <v>114</v>
      </c>
      <c r="E32" s="18">
        <v>11286</v>
      </c>
    </row>
    <row r="33" spans="1:5" x14ac:dyDescent="0.25">
      <c r="A33" s="15">
        <v>44848</v>
      </c>
      <c r="B33" s="98" t="s">
        <v>6</v>
      </c>
      <c r="C33" s="18">
        <f>99*2</f>
        <v>198</v>
      </c>
      <c r="D33" s="19">
        <v>66</v>
      </c>
      <c r="E33" s="18">
        <v>13068</v>
      </c>
    </row>
    <row r="34" spans="1:5" x14ac:dyDescent="0.25">
      <c r="A34" s="15">
        <v>44848</v>
      </c>
      <c r="B34" s="98" t="s">
        <v>5</v>
      </c>
      <c r="C34" s="18">
        <v>99</v>
      </c>
      <c r="D34" s="19">
        <f>E34/C34</f>
        <v>109.39393939393939</v>
      </c>
      <c r="E34" s="18">
        <v>10830</v>
      </c>
    </row>
    <row r="35" spans="1:5" x14ac:dyDescent="0.25">
      <c r="A35" s="15">
        <v>44848</v>
      </c>
      <c r="B35" s="98" t="s">
        <v>5</v>
      </c>
      <c r="C35" s="18">
        <v>99</v>
      </c>
      <c r="D35" s="19">
        <f>E35/C35</f>
        <v>114</v>
      </c>
      <c r="E35" s="18">
        <v>11286</v>
      </c>
    </row>
    <row r="36" spans="1:5" x14ac:dyDescent="0.25">
      <c r="A36" s="15">
        <v>44848</v>
      </c>
      <c r="B36" s="98" t="s">
        <v>6</v>
      </c>
      <c r="C36" s="18">
        <v>99</v>
      </c>
      <c r="D36" s="19">
        <f>E36/C36</f>
        <v>66</v>
      </c>
      <c r="E36" s="18">
        <v>6534</v>
      </c>
    </row>
    <row r="37" spans="1:5" x14ac:dyDescent="0.25">
      <c r="A37" s="15">
        <v>44848</v>
      </c>
      <c r="B37" s="98" t="s">
        <v>65</v>
      </c>
      <c r="C37" s="18">
        <v>1500</v>
      </c>
      <c r="D37" s="19">
        <f>E37/C37</f>
        <v>10.649333333333333</v>
      </c>
      <c r="E37" s="18">
        <v>15974</v>
      </c>
    </row>
    <row r="38" spans="1:5" x14ac:dyDescent="0.25">
      <c r="A38" s="15">
        <v>44850</v>
      </c>
      <c r="B38" s="98" t="s">
        <v>5</v>
      </c>
      <c r="C38" s="18">
        <v>99</v>
      </c>
      <c r="D38" s="19">
        <f>E38/C38</f>
        <v>114</v>
      </c>
      <c r="E38" s="18">
        <v>11286</v>
      </c>
    </row>
    <row r="39" spans="1:5" x14ac:dyDescent="0.25">
      <c r="A39" s="15">
        <v>44851</v>
      </c>
      <c r="B39" s="98" t="s">
        <v>132</v>
      </c>
      <c r="C39" s="18"/>
      <c r="D39" s="19"/>
      <c r="E39" s="18">
        <v>149788.95000000001</v>
      </c>
    </row>
    <row r="40" spans="1:5" x14ac:dyDescent="0.25">
      <c r="A40" s="15">
        <v>44851</v>
      </c>
      <c r="B40" s="98" t="s">
        <v>140</v>
      </c>
      <c r="C40" s="18"/>
      <c r="D40" s="19"/>
      <c r="E40" s="18">
        <v>1824</v>
      </c>
    </row>
    <row r="41" spans="1:5" x14ac:dyDescent="0.25">
      <c r="A41" s="15">
        <v>44851</v>
      </c>
      <c r="B41" s="98" t="s">
        <v>140</v>
      </c>
      <c r="C41" s="18"/>
      <c r="D41" s="19"/>
      <c r="E41" s="18">
        <v>2280</v>
      </c>
    </row>
    <row r="42" spans="1:5" x14ac:dyDescent="0.25">
      <c r="A42" s="15">
        <v>44851</v>
      </c>
      <c r="B42" s="98" t="s">
        <v>140</v>
      </c>
      <c r="C42" s="18"/>
      <c r="D42" s="19"/>
      <c r="E42" s="18">
        <v>4740</v>
      </c>
    </row>
    <row r="43" spans="1:5" x14ac:dyDescent="0.25">
      <c r="A43" s="15">
        <v>44851</v>
      </c>
      <c r="B43" s="98" t="s">
        <v>140</v>
      </c>
      <c r="C43" s="18"/>
      <c r="D43" s="19"/>
      <c r="E43" s="18">
        <v>7470</v>
      </c>
    </row>
    <row r="44" spans="1:5" x14ac:dyDescent="0.25">
      <c r="A44" s="15">
        <v>44851</v>
      </c>
      <c r="B44" s="98" t="s">
        <v>140</v>
      </c>
      <c r="C44" s="18"/>
      <c r="D44" s="19"/>
      <c r="E44" s="18">
        <v>732</v>
      </c>
    </row>
    <row r="45" spans="1:5" x14ac:dyDescent="0.25">
      <c r="A45" s="15">
        <v>44851</v>
      </c>
      <c r="B45" s="98" t="s">
        <v>140</v>
      </c>
      <c r="C45" s="18"/>
      <c r="D45" s="19"/>
      <c r="E45" s="18">
        <v>5088</v>
      </c>
    </row>
    <row r="46" spans="1:5" x14ac:dyDescent="0.25">
      <c r="A46" s="15">
        <v>44851</v>
      </c>
      <c r="B46" s="98" t="s">
        <v>140</v>
      </c>
      <c r="C46" s="18"/>
      <c r="D46" s="19"/>
      <c r="E46" s="18">
        <v>1647</v>
      </c>
    </row>
    <row r="47" spans="1:5" x14ac:dyDescent="0.25">
      <c r="A47" s="15">
        <v>44852</v>
      </c>
      <c r="B47" s="98" t="s">
        <v>48</v>
      </c>
      <c r="C47" s="18">
        <v>4200</v>
      </c>
      <c r="D47" s="19">
        <v>2.5499999999999998</v>
      </c>
      <c r="E47" s="18">
        <f>C47*D47</f>
        <v>10710</v>
      </c>
    </row>
    <row r="48" spans="1:5" x14ac:dyDescent="0.25">
      <c r="A48" s="15">
        <v>44852</v>
      </c>
      <c r="B48" s="98" t="s">
        <v>29</v>
      </c>
      <c r="C48" s="18">
        <v>2500</v>
      </c>
      <c r="D48" s="19">
        <v>17.579999999999998</v>
      </c>
      <c r="E48" s="18">
        <f>C48*D48</f>
        <v>43949.999999999993</v>
      </c>
    </row>
    <row r="49" spans="1:5" x14ac:dyDescent="0.25">
      <c r="A49" s="15">
        <v>44853</v>
      </c>
      <c r="B49" s="98" t="s">
        <v>129</v>
      </c>
      <c r="C49" s="18">
        <v>153</v>
      </c>
      <c r="D49" s="19">
        <v>300</v>
      </c>
      <c r="E49" s="18">
        <f>22050+23850</f>
        <v>45900</v>
      </c>
    </row>
    <row r="50" spans="1:5" x14ac:dyDescent="0.25">
      <c r="A50" s="15">
        <v>44853</v>
      </c>
      <c r="B50" s="98" t="s">
        <v>22</v>
      </c>
      <c r="C50" s="18">
        <v>200</v>
      </c>
      <c r="D50" s="19">
        <v>250</v>
      </c>
      <c r="E50" s="18">
        <f>C50*D50</f>
        <v>50000</v>
      </c>
    </row>
    <row r="51" spans="1:5" x14ac:dyDescent="0.25">
      <c r="A51" s="15">
        <v>44853</v>
      </c>
      <c r="B51" s="98" t="s">
        <v>119</v>
      </c>
      <c r="C51" s="18">
        <v>500</v>
      </c>
      <c r="D51" s="19">
        <v>79.5</v>
      </c>
      <c r="E51" s="18">
        <f>C51*D51</f>
        <v>39750</v>
      </c>
    </row>
    <row r="52" spans="1:5" x14ac:dyDescent="0.25">
      <c r="A52" s="15">
        <v>44853</v>
      </c>
      <c r="B52" s="98" t="s">
        <v>119</v>
      </c>
      <c r="C52" s="18">
        <v>1000</v>
      </c>
      <c r="D52" s="19">
        <v>79.5</v>
      </c>
      <c r="E52" s="18">
        <f>C52*D52</f>
        <v>79500</v>
      </c>
    </row>
    <row r="53" spans="1:5" x14ac:dyDescent="0.25">
      <c r="A53" s="15">
        <v>44854</v>
      </c>
      <c r="B53" s="98" t="s">
        <v>132</v>
      </c>
      <c r="C53" s="18"/>
      <c r="D53" s="19"/>
      <c r="E53" s="18">
        <v>86775</v>
      </c>
    </row>
    <row r="54" spans="1:5" x14ac:dyDescent="0.25">
      <c r="A54" s="15">
        <v>44854</v>
      </c>
      <c r="B54" s="98" t="s">
        <v>119</v>
      </c>
      <c r="C54" s="18">
        <v>100</v>
      </c>
      <c r="D54" s="19">
        <f>E54/C54</f>
        <v>65.02</v>
      </c>
      <c r="E54" s="18">
        <v>6502</v>
      </c>
    </row>
    <row r="55" spans="1:5" x14ac:dyDescent="0.25">
      <c r="A55" s="15">
        <v>44860</v>
      </c>
      <c r="B55" s="98" t="s">
        <v>15</v>
      </c>
      <c r="C55" s="18">
        <v>2000</v>
      </c>
      <c r="D55" s="19">
        <v>139</v>
      </c>
      <c r="E55" s="18">
        <f>C55*D55</f>
        <v>278000</v>
      </c>
    </row>
    <row r="56" spans="1:5" x14ac:dyDescent="0.25">
      <c r="A56" s="15">
        <v>44862</v>
      </c>
      <c r="B56" s="98" t="s">
        <v>150</v>
      </c>
      <c r="C56" s="18"/>
      <c r="D56" s="19"/>
      <c r="E56" s="18">
        <v>24776</v>
      </c>
    </row>
    <row r="57" spans="1:5" x14ac:dyDescent="0.25">
      <c r="A57" s="15">
        <v>44862</v>
      </c>
      <c r="B57" s="98" t="s">
        <v>37</v>
      </c>
      <c r="C57" s="18">
        <v>5000</v>
      </c>
      <c r="D57" s="19">
        <f>E57/C57</f>
        <v>3.33</v>
      </c>
      <c r="E57" s="18">
        <v>16650</v>
      </c>
    </row>
    <row r="58" spans="1:5" x14ac:dyDescent="0.25">
      <c r="A58" s="15">
        <v>44865</v>
      </c>
      <c r="B58" s="98" t="s">
        <v>44</v>
      </c>
      <c r="C58" s="18"/>
      <c r="D58" s="19"/>
      <c r="E58" s="18">
        <v>32472</v>
      </c>
    </row>
    <row r="59" spans="1:5" x14ac:dyDescent="0.25">
      <c r="A59" s="15">
        <v>44866</v>
      </c>
      <c r="B59" s="98" t="s">
        <v>31</v>
      </c>
      <c r="C59" s="18">
        <v>1014</v>
      </c>
      <c r="D59" s="19">
        <v>20.5</v>
      </c>
      <c r="E59" s="18">
        <f>C59*D59</f>
        <v>20787</v>
      </c>
    </row>
    <row r="60" spans="1:5" x14ac:dyDescent="0.25">
      <c r="A60" s="15">
        <v>44867</v>
      </c>
      <c r="B60" s="98" t="s">
        <v>22</v>
      </c>
      <c r="C60" s="18">
        <v>2000</v>
      </c>
      <c r="D60" s="19">
        <f>E60/C60</f>
        <v>91.135000000000005</v>
      </c>
      <c r="E60" s="18">
        <v>182270</v>
      </c>
    </row>
    <row r="61" spans="1:5" x14ac:dyDescent="0.25">
      <c r="A61" s="15">
        <v>44867</v>
      </c>
      <c r="B61" s="98" t="s">
        <v>119</v>
      </c>
      <c r="C61" s="18">
        <v>50</v>
      </c>
      <c r="D61" s="19">
        <f>E61/C61</f>
        <v>117.76</v>
      </c>
      <c r="E61" s="18">
        <v>5888</v>
      </c>
    </row>
    <row r="62" spans="1:5" x14ac:dyDescent="0.25">
      <c r="A62" s="15">
        <v>44867</v>
      </c>
      <c r="B62" s="98" t="s">
        <v>33</v>
      </c>
      <c r="C62" s="18">
        <v>200</v>
      </c>
      <c r="D62" s="19">
        <v>97.93</v>
      </c>
      <c r="E62" s="18">
        <f>C62*D62</f>
        <v>19586</v>
      </c>
    </row>
    <row r="63" spans="1:5" x14ac:dyDescent="0.25">
      <c r="A63" s="15">
        <v>44868</v>
      </c>
      <c r="B63" s="98" t="s">
        <v>22</v>
      </c>
      <c r="C63" s="18">
        <v>1000</v>
      </c>
      <c r="D63" s="19">
        <v>0</v>
      </c>
      <c r="E63" s="18">
        <v>0</v>
      </c>
    </row>
    <row r="64" spans="1:5" x14ac:dyDescent="0.25">
      <c r="A64" s="15">
        <v>44868</v>
      </c>
      <c r="B64" s="98" t="s">
        <v>47</v>
      </c>
      <c r="C64" s="18"/>
      <c r="D64" s="19"/>
      <c r="E64" s="18">
        <v>7368</v>
      </c>
    </row>
    <row r="65" spans="1:5" x14ac:dyDescent="0.25">
      <c r="A65" s="15">
        <v>44869</v>
      </c>
      <c r="B65" s="98" t="s">
        <v>119</v>
      </c>
      <c r="C65" s="18">
        <v>100</v>
      </c>
      <c r="D65" s="19">
        <f>E65/C65</f>
        <v>54.72</v>
      </c>
      <c r="E65" s="18">
        <v>5472</v>
      </c>
    </row>
    <row r="66" spans="1:5" x14ac:dyDescent="0.25">
      <c r="A66" s="15">
        <v>44869</v>
      </c>
      <c r="B66" s="98" t="s">
        <v>65</v>
      </c>
      <c r="C66" s="18">
        <v>860</v>
      </c>
      <c r="D66" s="19">
        <f>E66/C66</f>
        <v>0</v>
      </c>
      <c r="E66" s="18">
        <v>0</v>
      </c>
    </row>
    <row r="67" spans="1:5" x14ac:dyDescent="0.25">
      <c r="A67" s="15">
        <v>44871</v>
      </c>
      <c r="B67" s="98" t="s">
        <v>83</v>
      </c>
      <c r="C67" s="18">
        <v>30</v>
      </c>
      <c r="D67" s="19">
        <f>E67/C67</f>
        <v>635.63333333333333</v>
      </c>
      <c r="E67" s="18">
        <f>2759+16310</f>
        <v>19069</v>
      </c>
    </row>
    <row r="68" spans="1:5" x14ac:dyDescent="0.25">
      <c r="A68" s="15">
        <v>44871</v>
      </c>
      <c r="B68" s="98" t="s">
        <v>83</v>
      </c>
      <c r="C68" s="18">
        <v>65</v>
      </c>
      <c r="D68" s="19">
        <v>500</v>
      </c>
      <c r="E68" s="18">
        <f>C68*D68</f>
        <v>32500</v>
      </c>
    </row>
    <row r="69" spans="1:5" x14ac:dyDescent="0.25">
      <c r="A69" s="15">
        <v>44871</v>
      </c>
      <c r="B69" s="98" t="s">
        <v>103</v>
      </c>
      <c r="C69" s="18">
        <v>50</v>
      </c>
      <c r="D69" s="19">
        <f>E69/C69</f>
        <v>95</v>
      </c>
      <c r="E69" s="18">
        <v>4750</v>
      </c>
    </row>
    <row r="70" spans="1:5" x14ac:dyDescent="0.25">
      <c r="A70" s="15">
        <v>44873</v>
      </c>
      <c r="B70" s="98" t="s">
        <v>119</v>
      </c>
      <c r="C70" s="18">
        <v>100</v>
      </c>
      <c r="D70" s="19">
        <f>E70/C70</f>
        <v>55.13</v>
      </c>
      <c r="E70" s="18">
        <v>5513</v>
      </c>
    </row>
    <row r="71" spans="1:5" x14ac:dyDescent="0.25">
      <c r="A71" s="15">
        <v>44873</v>
      </c>
      <c r="B71" s="98" t="s">
        <v>119</v>
      </c>
      <c r="C71" s="18">
        <v>200</v>
      </c>
      <c r="D71" s="19">
        <f>E71/C71</f>
        <v>55.424999999999997</v>
      </c>
      <c r="E71" s="18">
        <v>11085</v>
      </c>
    </row>
    <row r="72" spans="1:5" x14ac:dyDescent="0.25">
      <c r="A72" s="15">
        <v>44874</v>
      </c>
      <c r="B72" s="98" t="s">
        <v>140</v>
      </c>
      <c r="C72" s="18"/>
      <c r="D72" s="19"/>
      <c r="E72" s="18">
        <v>3933</v>
      </c>
    </row>
    <row r="73" spans="1:5" x14ac:dyDescent="0.25">
      <c r="A73" s="15">
        <v>44874</v>
      </c>
      <c r="B73" s="98" t="s">
        <v>140</v>
      </c>
      <c r="C73" s="18"/>
      <c r="D73" s="19"/>
      <c r="E73" s="18">
        <v>5962</v>
      </c>
    </row>
    <row r="74" spans="1:5" x14ac:dyDescent="0.25">
      <c r="A74" s="15">
        <v>44874</v>
      </c>
      <c r="B74" s="98" t="s">
        <v>140</v>
      </c>
      <c r="C74" s="18"/>
      <c r="D74" s="19"/>
      <c r="E74" s="18">
        <v>3582</v>
      </c>
    </row>
    <row r="75" spans="1:5" x14ac:dyDescent="0.25">
      <c r="A75" s="15">
        <v>44874</v>
      </c>
      <c r="B75" s="98" t="s">
        <v>140</v>
      </c>
      <c r="C75" s="18"/>
      <c r="D75" s="19"/>
      <c r="E75" s="18">
        <v>4222</v>
      </c>
    </row>
    <row r="76" spans="1:5" x14ac:dyDescent="0.25">
      <c r="A76" s="15">
        <v>44874</v>
      </c>
      <c r="B76" s="98" t="s">
        <v>140</v>
      </c>
      <c r="C76" s="18"/>
      <c r="D76" s="19"/>
      <c r="E76" s="18">
        <v>1370</v>
      </c>
    </row>
    <row r="77" spans="1:5" x14ac:dyDescent="0.25">
      <c r="A77" s="15">
        <v>44874</v>
      </c>
      <c r="B77" s="98" t="s">
        <v>140</v>
      </c>
      <c r="C77" s="18"/>
      <c r="D77" s="19"/>
      <c r="E77" s="18">
        <v>9275</v>
      </c>
    </row>
    <row r="78" spans="1:5" x14ac:dyDescent="0.25">
      <c r="A78" s="15">
        <v>44874</v>
      </c>
      <c r="B78" s="98" t="s">
        <v>140</v>
      </c>
      <c r="C78" s="18"/>
      <c r="D78" s="19"/>
      <c r="E78" s="18">
        <v>6382</v>
      </c>
    </row>
    <row r="79" spans="1:5" x14ac:dyDescent="0.25">
      <c r="A79" s="15">
        <v>44877</v>
      </c>
      <c r="B79" s="98" t="s">
        <v>65</v>
      </c>
      <c r="C79" s="18">
        <f>50*10</f>
        <v>500</v>
      </c>
      <c r="D79" s="19">
        <f>E79/C79</f>
        <v>15.48</v>
      </c>
      <c r="E79" s="18">
        <v>7740</v>
      </c>
    </row>
    <row r="80" spans="1:5" x14ac:dyDescent="0.25">
      <c r="A80" s="15">
        <v>44877</v>
      </c>
      <c r="B80" s="98" t="s">
        <v>65</v>
      </c>
      <c r="C80" s="18">
        <f>50*10</f>
        <v>500</v>
      </c>
      <c r="D80" s="19">
        <f>E80/C80</f>
        <v>15.654</v>
      </c>
      <c r="E80" s="18">
        <v>7827</v>
      </c>
    </row>
    <row r="81" spans="1:5" x14ac:dyDescent="0.25">
      <c r="A81" s="15">
        <v>44879</v>
      </c>
      <c r="B81" s="98" t="s">
        <v>31</v>
      </c>
      <c r="C81" s="18">
        <v>1508</v>
      </c>
      <c r="D81" s="19">
        <f>E81/C81</f>
        <v>20.5</v>
      </c>
      <c r="E81" s="18">
        <v>30914</v>
      </c>
    </row>
    <row r="82" spans="1:5" x14ac:dyDescent="0.25">
      <c r="A82" s="15">
        <v>44879</v>
      </c>
      <c r="B82" s="98" t="s">
        <v>83</v>
      </c>
      <c r="C82" s="18">
        <v>500</v>
      </c>
      <c r="D82" s="19">
        <v>0</v>
      </c>
      <c r="E82" s="18">
        <v>0</v>
      </c>
    </row>
    <row r="83" spans="1:5" x14ac:dyDescent="0.25">
      <c r="A83" s="15">
        <v>44879</v>
      </c>
      <c r="B83" s="98" t="s">
        <v>136</v>
      </c>
      <c r="C83" s="18"/>
      <c r="D83" s="19"/>
      <c r="E83" s="18">
        <v>2000</v>
      </c>
    </row>
    <row r="84" spans="1:5" x14ac:dyDescent="0.25">
      <c r="A84" s="15">
        <v>44881</v>
      </c>
      <c r="B84" s="98" t="s">
        <v>129</v>
      </c>
      <c r="C84" s="18">
        <v>100</v>
      </c>
      <c r="D84" s="19">
        <f>E84/C84</f>
        <v>211.81</v>
      </c>
      <c r="E84" s="18">
        <v>21181</v>
      </c>
    </row>
    <row r="85" spans="1:5" x14ac:dyDescent="0.25">
      <c r="A85" s="15">
        <v>44881</v>
      </c>
      <c r="B85" s="98" t="s">
        <v>137</v>
      </c>
      <c r="C85" s="18"/>
      <c r="D85" s="19"/>
      <c r="E85" s="18">
        <v>3443</v>
      </c>
    </row>
    <row r="86" spans="1:5" x14ac:dyDescent="0.25">
      <c r="A86" s="15">
        <v>44882</v>
      </c>
      <c r="B86" s="98" t="s">
        <v>120</v>
      </c>
      <c r="C86" s="18">
        <v>2100</v>
      </c>
      <c r="D86" s="19">
        <f t="shared" ref="D86:D93" si="1">E86/C86</f>
        <v>28.595238095238095</v>
      </c>
      <c r="E86" s="18">
        <v>60050</v>
      </c>
    </row>
    <row r="87" spans="1:5" x14ac:dyDescent="0.25">
      <c r="A87" s="15">
        <v>44884</v>
      </c>
      <c r="B87" s="98" t="s">
        <v>5</v>
      </c>
      <c r="C87" s="18">
        <v>22</v>
      </c>
      <c r="D87" s="19">
        <f t="shared" si="1"/>
        <v>176</v>
      </c>
      <c r="E87" s="18">
        <v>3872</v>
      </c>
    </row>
    <row r="88" spans="1:5" x14ac:dyDescent="0.25">
      <c r="A88" s="15">
        <v>44884</v>
      </c>
      <c r="B88" s="98" t="s">
        <v>6</v>
      </c>
      <c r="C88" s="18">
        <v>100</v>
      </c>
      <c r="D88" s="19">
        <f t="shared" si="1"/>
        <v>87</v>
      </c>
      <c r="E88" s="18">
        <v>8700</v>
      </c>
    </row>
    <row r="89" spans="1:5" x14ac:dyDescent="0.25">
      <c r="A89" s="15">
        <v>44884</v>
      </c>
      <c r="B89" s="98" t="s">
        <v>6</v>
      </c>
      <c r="C89" s="18">
        <v>100</v>
      </c>
      <c r="D89" s="19">
        <f t="shared" si="1"/>
        <v>87</v>
      </c>
      <c r="E89" s="18">
        <v>8700</v>
      </c>
    </row>
    <row r="90" spans="1:5" x14ac:dyDescent="0.25">
      <c r="A90" s="15">
        <v>44890</v>
      </c>
      <c r="B90" s="98" t="s">
        <v>5</v>
      </c>
      <c r="C90" s="18">
        <v>99</v>
      </c>
      <c r="D90" s="19">
        <f t="shared" si="1"/>
        <v>144</v>
      </c>
      <c r="E90" s="18">
        <v>14256</v>
      </c>
    </row>
    <row r="91" spans="1:5" x14ac:dyDescent="0.25">
      <c r="A91" s="15">
        <v>44890</v>
      </c>
      <c r="B91" s="98" t="s">
        <v>5</v>
      </c>
      <c r="C91" s="18">
        <v>99</v>
      </c>
      <c r="D91" s="19">
        <f t="shared" si="1"/>
        <v>135.35353535353536</v>
      </c>
      <c r="E91" s="18">
        <v>13400</v>
      </c>
    </row>
    <row r="92" spans="1:5" x14ac:dyDescent="0.25">
      <c r="A92" s="15">
        <v>44890</v>
      </c>
      <c r="B92" s="98" t="s">
        <v>5</v>
      </c>
      <c r="C92" s="18">
        <v>99</v>
      </c>
      <c r="D92" s="19">
        <f t="shared" si="1"/>
        <v>128.21212121212122</v>
      </c>
      <c r="E92" s="18">
        <v>12693</v>
      </c>
    </row>
    <row r="93" spans="1:5" x14ac:dyDescent="0.25">
      <c r="A93" s="15">
        <v>44890</v>
      </c>
      <c r="B93" s="98" t="s">
        <v>5</v>
      </c>
      <c r="C93" s="18">
        <v>99</v>
      </c>
      <c r="D93" s="19">
        <f t="shared" si="1"/>
        <v>138.1010101010101</v>
      </c>
      <c r="E93" s="18">
        <v>13672</v>
      </c>
    </row>
    <row r="94" spans="1:5" x14ac:dyDescent="0.25">
      <c r="A94" s="15">
        <v>44890</v>
      </c>
      <c r="B94" s="98" t="s">
        <v>18</v>
      </c>
      <c r="C94" s="18">
        <v>1000</v>
      </c>
      <c r="D94" s="19">
        <v>99</v>
      </c>
      <c r="E94" s="18">
        <f>C94*D94</f>
        <v>99000</v>
      </c>
    </row>
    <row r="95" spans="1:5" x14ac:dyDescent="0.25">
      <c r="A95" s="15">
        <v>44891</v>
      </c>
      <c r="B95" s="98" t="s">
        <v>5</v>
      </c>
      <c r="C95" s="18">
        <v>99</v>
      </c>
      <c r="D95" s="19">
        <f t="shared" ref="D95:D102" si="2">E95/C95</f>
        <v>142.71717171717171</v>
      </c>
      <c r="E95" s="18">
        <v>14129</v>
      </c>
    </row>
    <row r="96" spans="1:5" x14ac:dyDescent="0.25">
      <c r="A96" s="15">
        <v>44891</v>
      </c>
      <c r="B96" s="98" t="s">
        <v>5</v>
      </c>
      <c r="C96" s="18">
        <v>99</v>
      </c>
      <c r="D96" s="19">
        <f t="shared" si="2"/>
        <v>131.01010101010101</v>
      </c>
      <c r="E96" s="18">
        <v>12970</v>
      </c>
    </row>
    <row r="97" spans="1:5" x14ac:dyDescent="0.25">
      <c r="A97" s="15">
        <v>44891</v>
      </c>
      <c r="B97" s="98" t="s">
        <v>5</v>
      </c>
      <c r="C97" s="18">
        <v>99</v>
      </c>
      <c r="D97" s="19">
        <f t="shared" si="2"/>
        <v>139.81818181818181</v>
      </c>
      <c r="E97" s="18">
        <v>13842</v>
      </c>
    </row>
    <row r="98" spans="1:5" x14ac:dyDescent="0.25">
      <c r="A98" s="15">
        <v>44891</v>
      </c>
      <c r="B98" s="98" t="s">
        <v>5</v>
      </c>
      <c r="C98" s="18">
        <v>99</v>
      </c>
      <c r="D98" s="19">
        <f t="shared" si="2"/>
        <v>144</v>
      </c>
      <c r="E98" s="18">
        <v>14256</v>
      </c>
    </row>
    <row r="99" spans="1:5" x14ac:dyDescent="0.25">
      <c r="A99" s="15">
        <v>44891</v>
      </c>
      <c r="B99" s="98" t="s">
        <v>5</v>
      </c>
      <c r="C99" s="18">
        <v>99</v>
      </c>
      <c r="D99" s="19">
        <f t="shared" si="2"/>
        <v>144</v>
      </c>
      <c r="E99" s="18">
        <v>14256</v>
      </c>
    </row>
    <row r="100" spans="1:5" x14ac:dyDescent="0.25">
      <c r="A100" s="15">
        <v>44891</v>
      </c>
      <c r="B100" s="98" t="s">
        <v>5</v>
      </c>
      <c r="C100" s="18">
        <v>99</v>
      </c>
      <c r="D100" s="19">
        <f t="shared" si="2"/>
        <v>144</v>
      </c>
      <c r="E100" s="18">
        <v>14256</v>
      </c>
    </row>
    <row r="101" spans="1:5" x14ac:dyDescent="0.25">
      <c r="A101" s="15">
        <v>44896</v>
      </c>
      <c r="B101" s="98" t="s">
        <v>37</v>
      </c>
      <c r="C101" s="18">
        <v>2000</v>
      </c>
      <c r="D101" s="19">
        <f t="shared" si="2"/>
        <v>3.9</v>
      </c>
      <c r="E101" s="18">
        <v>7800</v>
      </c>
    </row>
    <row r="102" spans="1:5" x14ac:dyDescent="0.25">
      <c r="A102" s="15">
        <v>44896</v>
      </c>
      <c r="B102" s="98" t="s">
        <v>122</v>
      </c>
      <c r="C102" s="18">
        <v>2500</v>
      </c>
      <c r="D102" s="19">
        <f t="shared" si="2"/>
        <v>4.0860000000000003</v>
      </c>
      <c r="E102" s="18">
        <v>10215</v>
      </c>
    </row>
    <row r="103" spans="1:5" x14ac:dyDescent="0.25">
      <c r="A103" s="15">
        <v>44897</v>
      </c>
      <c r="B103" s="98" t="s">
        <v>148</v>
      </c>
      <c r="C103" s="18"/>
      <c r="D103" s="19"/>
      <c r="E103" s="18">
        <f>204000+1550</f>
        <v>205550</v>
      </c>
    </row>
    <row r="104" spans="1:5" x14ac:dyDescent="0.25">
      <c r="A104" s="15">
        <v>44897</v>
      </c>
      <c r="B104" s="98" t="s">
        <v>22</v>
      </c>
      <c r="C104" s="18">
        <v>2000</v>
      </c>
      <c r="D104" s="19">
        <f>E104/C104</f>
        <v>91.385000000000005</v>
      </c>
      <c r="E104" s="18">
        <f>182270+500</f>
        <v>182770</v>
      </c>
    </row>
    <row r="105" spans="1:5" x14ac:dyDescent="0.25">
      <c r="A105" s="15">
        <v>44897</v>
      </c>
      <c r="B105" s="98" t="s">
        <v>138</v>
      </c>
      <c r="C105" s="18"/>
      <c r="D105" s="19"/>
      <c r="E105" s="18">
        <v>500</v>
      </c>
    </row>
    <row r="106" spans="1:5" x14ac:dyDescent="0.25">
      <c r="A106" s="15">
        <v>44900</v>
      </c>
      <c r="B106" s="98" t="s">
        <v>70</v>
      </c>
      <c r="C106" s="18">
        <v>2000</v>
      </c>
      <c r="D106" s="19">
        <v>53</v>
      </c>
      <c r="E106" s="18">
        <f>C106*D106</f>
        <v>106000</v>
      </c>
    </row>
    <row r="107" spans="1:5" x14ac:dyDescent="0.25">
      <c r="A107" s="15">
        <v>44901</v>
      </c>
      <c r="B107" s="98" t="s">
        <v>65</v>
      </c>
      <c r="C107" s="18">
        <f>50*10</f>
        <v>500</v>
      </c>
      <c r="D107" s="19">
        <f>E107/C107</f>
        <v>15.3</v>
      </c>
      <c r="E107" s="18">
        <v>7650</v>
      </c>
    </row>
    <row r="108" spans="1:5" x14ac:dyDescent="0.25">
      <c r="A108" s="15">
        <v>44901</v>
      </c>
      <c r="B108" s="98" t="s">
        <v>65</v>
      </c>
      <c r="C108" s="18">
        <f>50*10</f>
        <v>500</v>
      </c>
      <c r="D108" s="19">
        <f>E108/C108</f>
        <v>17</v>
      </c>
      <c r="E108" s="18">
        <v>8500</v>
      </c>
    </row>
    <row r="109" spans="1:5" x14ac:dyDescent="0.25">
      <c r="A109" s="15">
        <v>44901</v>
      </c>
      <c r="B109" s="98" t="s">
        <v>65</v>
      </c>
      <c r="C109" s="18">
        <f>50*10</f>
        <v>500</v>
      </c>
      <c r="D109" s="19">
        <f>E109/C109</f>
        <v>17</v>
      </c>
      <c r="E109" s="18">
        <v>8500</v>
      </c>
    </row>
    <row r="110" spans="1:5" x14ac:dyDescent="0.25">
      <c r="A110" s="15">
        <v>44901</v>
      </c>
      <c r="B110" s="98" t="s">
        <v>65</v>
      </c>
      <c r="C110" s="18">
        <f>50*10</f>
        <v>500</v>
      </c>
      <c r="D110" s="19">
        <f>E110/C110</f>
        <v>17</v>
      </c>
      <c r="E110" s="18">
        <v>8500</v>
      </c>
    </row>
    <row r="111" spans="1:5" x14ac:dyDescent="0.25">
      <c r="A111" s="15">
        <v>44902</v>
      </c>
      <c r="B111" s="98" t="s">
        <v>132</v>
      </c>
      <c r="C111" s="18"/>
      <c r="D111" s="19"/>
      <c r="E111" s="18">
        <v>66525</v>
      </c>
    </row>
    <row r="112" spans="1:5" x14ac:dyDescent="0.25">
      <c r="A112" s="15">
        <v>44902</v>
      </c>
      <c r="B112" s="98" t="s">
        <v>15</v>
      </c>
      <c r="C112" s="18">
        <v>1000</v>
      </c>
      <c r="D112" s="19">
        <v>149</v>
      </c>
      <c r="E112" s="18">
        <f>C112*D112</f>
        <v>149000</v>
      </c>
    </row>
    <row r="113" spans="1:5" x14ac:dyDescent="0.25">
      <c r="A113" s="15">
        <v>44904</v>
      </c>
      <c r="B113" s="98" t="s">
        <v>70</v>
      </c>
      <c r="C113" s="18">
        <v>2000</v>
      </c>
      <c r="D113" s="19">
        <v>53</v>
      </c>
      <c r="E113" s="18">
        <f>C113*D113</f>
        <v>106000</v>
      </c>
    </row>
    <row r="114" spans="1:5" x14ac:dyDescent="0.25">
      <c r="A114" s="15">
        <v>44905</v>
      </c>
      <c r="B114" s="98" t="s">
        <v>73</v>
      </c>
      <c r="C114" s="18"/>
      <c r="D114" s="19"/>
      <c r="E114" s="18">
        <v>799</v>
      </c>
    </row>
    <row r="115" spans="1:5" x14ac:dyDescent="0.25">
      <c r="A115" s="15">
        <v>44905</v>
      </c>
      <c r="B115" s="98" t="s">
        <v>140</v>
      </c>
      <c r="C115" s="18"/>
      <c r="D115" s="19"/>
      <c r="E115" s="18">
        <v>3329</v>
      </c>
    </row>
    <row r="116" spans="1:5" x14ac:dyDescent="0.25">
      <c r="A116" s="15">
        <v>44905</v>
      </c>
      <c r="B116" s="98" t="s">
        <v>140</v>
      </c>
      <c r="C116" s="18"/>
      <c r="D116" s="19"/>
      <c r="E116" s="18">
        <v>5835</v>
      </c>
    </row>
    <row r="117" spans="1:5" x14ac:dyDescent="0.25">
      <c r="A117" s="15">
        <v>44905</v>
      </c>
      <c r="B117" s="98" t="s">
        <v>140</v>
      </c>
      <c r="C117" s="18"/>
      <c r="D117" s="19"/>
      <c r="E117" s="18">
        <v>4301</v>
      </c>
    </row>
    <row r="118" spans="1:5" x14ac:dyDescent="0.25">
      <c r="A118" s="15">
        <v>44905</v>
      </c>
      <c r="B118" s="98" t="s">
        <v>140</v>
      </c>
      <c r="C118" s="18"/>
      <c r="D118" s="19"/>
      <c r="E118" s="18">
        <v>1240</v>
      </c>
    </row>
    <row r="119" spans="1:5" x14ac:dyDescent="0.25">
      <c r="A119" s="15">
        <v>44905</v>
      </c>
      <c r="B119" s="98" t="s">
        <v>140</v>
      </c>
      <c r="C119" s="18"/>
      <c r="D119" s="19"/>
      <c r="E119" s="18">
        <v>9471</v>
      </c>
    </row>
    <row r="120" spans="1:5" x14ac:dyDescent="0.25">
      <c r="A120" s="15">
        <v>44905</v>
      </c>
      <c r="B120" s="98" t="s">
        <v>140</v>
      </c>
      <c r="C120" s="18"/>
      <c r="D120" s="19"/>
      <c r="E120" s="18">
        <v>1700</v>
      </c>
    </row>
    <row r="121" spans="1:5" x14ac:dyDescent="0.25">
      <c r="A121" s="15">
        <v>44905</v>
      </c>
      <c r="B121" s="98" t="s">
        <v>140</v>
      </c>
      <c r="C121" s="18"/>
      <c r="D121" s="19"/>
      <c r="E121" s="18">
        <v>5685</v>
      </c>
    </row>
    <row r="122" spans="1:5" x14ac:dyDescent="0.25">
      <c r="A122" s="15">
        <v>44906</v>
      </c>
      <c r="B122" s="98" t="s">
        <v>140</v>
      </c>
      <c r="C122" s="18"/>
      <c r="D122" s="19"/>
      <c r="E122" s="18">
        <v>4344</v>
      </c>
    </row>
    <row r="123" spans="1:5" x14ac:dyDescent="0.25">
      <c r="A123" s="15">
        <v>44906</v>
      </c>
      <c r="B123" s="98" t="s">
        <v>140</v>
      </c>
      <c r="C123" s="18"/>
      <c r="D123" s="19"/>
      <c r="E123" s="18">
        <v>2816</v>
      </c>
    </row>
    <row r="124" spans="1:5" x14ac:dyDescent="0.25">
      <c r="A124" s="15">
        <v>44906</v>
      </c>
      <c r="B124" s="98" t="s">
        <v>140</v>
      </c>
      <c r="C124" s="18"/>
      <c r="D124" s="19"/>
      <c r="E124" s="18">
        <v>1367</v>
      </c>
    </row>
    <row r="125" spans="1:5" x14ac:dyDescent="0.25">
      <c r="A125" s="15">
        <v>44906</v>
      </c>
      <c r="B125" s="98" t="s">
        <v>140</v>
      </c>
      <c r="C125" s="18"/>
      <c r="D125" s="19"/>
      <c r="E125" s="18">
        <v>8123</v>
      </c>
    </row>
    <row r="126" spans="1:5" x14ac:dyDescent="0.25">
      <c r="A126" s="15">
        <v>44906</v>
      </c>
      <c r="B126" s="98" t="s">
        <v>140</v>
      </c>
      <c r="C126" s="18"/>
      <c r="D126" s="19"/>
      <c r="E126" s="18">
        <v>7620</v>
      </c>
    </row>
    <row r="127" spans="1:5" ht="30" x14ac:dyDescent="0.25">
      <c r="A127" s="15">
        <v>44908</v>
      </c>
      <c r="B127" s="98" t="s">
        <v>149</v>
      </c>
      <c r="C127" s="18"/>
      <c r="D127" s="19"/>
      <c r="E127" s="18">
        <v>300000</v>
      </c>
    </row>
    <row r="128" spans="1:5" x14ac:dyDescent="0.25">
      <c r="A128" s="15">
        <v>44909</v>
      </c>
      <c r="B128" s="98" t="s">
        <v>132</v>
      </c>
      <c r="C128" s="18"/>
      <c r="D128" s="19"/>
      <c r="E128" s="18">
        <v>119822.67</v>
      </c>
    </row>
    <row r="129" spans="1:5" x14ac:dyDescent="0.25">
      <c r="A129" s="15">
        <v>44909</v>
      </c>
      <c r="B129" s="98" t="s">
        <v>139</v>
      </c>
      <c r="C129" s="18"/>
      <c r="D129" s="19"/>
      <c r="E129" s="18">
        <f>142736+500</f>
        <v>143236</v>
      </c>
    </row>
    <row r="130" spans="1:5" x14ac:dyDescent="0.25">
      <c r="A130" s="15">
        <v>44909</v>
      </c>
      <c r="B130" s="98" t="s">
        <v>29</v>
      </c>
      <c r="C130" s="18">
        <v>1150</v>
      </c>
      <c r="D130" s="19">
        <f>E130/C130</f>
        <v>23.556521739130435</v>
      </c>
      <c r="E130" s="18">
        <v>27090</v>
      </c>
    </row>
    <row r="131" spans="1:5" x14ac:dyDescent="0.25">
      <c r="A131" s="15">
        <v>44909</v>
      </c>
      <c r="B131" s="98" t="s">
        <v>140</v>
      </c>
      <c r="C131" s="18"/>
      <c r="D131" s="19"/>
      <c r="E131" s="18">
        <v>31362</v>
      </c>
    </row>
    <row r="132" spans="1:5" x14ac:dyDescent="0.25">
      <c r="A132" s="15">
        <v>44909</v>
      </c>
      <c r="B132" s="98" t="s">
        <v>140</v>
      </c>
      <c r="C132" s="18"/>
      <c r="D132" s="19"/>
      <c r="E132" s="18">
        <v>270</v>
      </c>
    </row>
    <row r="133" spans="1:5" x14ac:dyDescent="0.25">
      <c r="A133" s="15">
        <v>44910</v>
      </c>
      <c r="B133" s="98" t="s">
        <v>140</v>
      </c>
      <c r="C133" s="18"/>
      <c r="D133" s="19"/>
      <c r="E133" s="18">
        <v>34836</v>
      </c>
    </row>
    <row r="134" spans="1:5" ht="30" x14ac:dyDescent="0.25">
      <c r="A134" s="15">
        <v>44911</v>
      </c>
      <c r="B134" s="98" t="s">
        <v>149</v>
      </c>
      <c r="C134" s="18"/>
      <c r="D134" s="19"/>
      <c r="E134" s="18">
        <v>62928</v>
      </c>
    </row>
    <row r="135" spans="1:5" x14ac:dyDescent="0.25">
      <c r="A135" s="15">
        <v>44911</v>
      </c>
      <c r="B135" s="98" t="s">
        <v>31</v>
      </c>
      <c r="C135" s="18">
        <v>1014</v>
      </c>
      <c r="D135" s="19">
        <v>20.5</v>
      </c>
      <c r="E135" s="18">
        <f>C135*D135</f>
        <v>20787</v>
      </c>
    </row>
    <row r="136" spans="1:5" x14ac:dyDescent="0.25">
      <c r="A136" s="15">
        <v>44911</v>
      </c>
      <c r="B136" s="98" t="s">
        <v>103</v>
      </c>
      <c r="C136" s="18"/>
      <c r="D136" s="19"/>
      <c r="E136" s="18">
        <v>4650</v>
      </c>
    </row>
    <row r="137" spans="1:5" x14ac:dyDescent="0.25">
      <c r="A137" s="15">
        <v>44911</v>
      </c>
      <c r="B137" s="98" t="s">
        <v>140</v>
      </c>
      <c r="C137" s="18"/>
      <c r="D137" s="19"/>
      <c r="E137" s="18">
        <v>4597</v>
      </c>
    </row>
    <row r="138" spans="1:5" x14ac:dyDescent="0.25">
      <c r="A138" s="15">
        <v>44912</v>
      </c>
      <c r="B138" s="98" t="s">
        <v>151</v>
      </c>
      <c r="C138" s="18">
        <v>5</v>
      </c>
      <c r="D138" s="19"/>
      <c r="E138" s="18">
        <v>34500</v>
      </c>
    </row>
    <row r="139" spans="1:5" x14ac:dyDescent="0.25">
      <c r="A139" s="15">
        <v>44912</v>
      </c>
      <c r="B139" s="98" t="s">
        <v>140</v>
      </c>
      <c r="C139" s="18"/>
      <c r="D139" s="19"/>
      <c r="E139" s="18">
        <v>18480</v>
      </c>
    </row>
    <row r="140" spans="1:5" x14ac:dyDescent="0.25">
      <c r="A140" s="15">
        <v>44912</v>
      </c>
      <c r="B140" s="98" t="s">
        <v>140</v>
      </c>
      <c r="C140" s="18"/>
      <c r="D140" s="19"/>
      <c r="E140" s="18">
        <v>16660</v>
      </c>
    </row>
    <row r="141" spans="1:5" x14ac:dyDescent="0.25">
      <c r="A141" s="15">
        <v>44912</v>
      </c>
      <c r="B141" s="98" t="s">
        <v>140</v>
      </c>
      <c r="C141" s="18"/>
      <c r="D141" s="19"/>
      <c r="E141" s="18">
        <v>8428</v>
      </c>
    </row>
    <row r="142" spans="1:5" x14ac:dyDescent="0.25">
      <c r="A142" s="15">
        <v>44912</v>
      </c>
      <c r="B142" s="98" t="s">
        <v>140</v>
      </c>
      <c r="C142" s="18"/>
      <c r="D142" s="19"/>
      <c r="E142" s="18">
        <v>4150</v>
      </c>
    </row>
    <row r="143" spans="1:5" x14ac:dyDescent="0.25">
      <c r="A143" s="15">
        <v>44912</v>
      </c>
      <c r="B143" s="98" t="s">
        <v>140</v>
      </c>
      <c r="C143" s="18"/>
      <c r="D143" s="19"/>
      <c r="E143" s="18">
        <v>3920</v>
      </c>
    </row>
    <row r="144" spans="1:5" x14ac:dyDescent="0.25">
      <c r="A144" s="15">
        <v>44912</v>
      </c>
      <c r="B144" s="98" t="s">
        <v>140</v>
      </c>
      <c r="C144" s="18"/>
      <c r="D144" s="19"/>
      <c r="E144" s="18">
        <v>11520</v>
      </c>
    </row>
    <row r="145" spans="1:5" x14ac:dyDescent="0.25">
      <c r="A145" s="15">
        <v>44912</v>
      </c>
      <c r="B145" s="98" t="s">
        <v>140</v>
      </c>
      <c r="C145" s="18"/>
      <c r="D145" s="19"/>
      <c r="E145" s="18">
        <v>6660</v>
      </c>
    </row>
    <row r="146" spans="1:5" x14ac:dyDescent="0.25">
      <c r="A146" s="15">
        <v>44912</v>
      </c>
      <c r="B146" s="98" t="s">
        <v>140</v>
      </c>
      <c r="C146" s="18"/>
      <c r="D146" s="19"/>
      <c r="E146" s="18">
        <v>5010</v>
      </c>
    </row>
    <row r="147" spans="1:5" x14ac:dyDescent="0.25">
      <c r="A147" s="15">
        <v>44912</v>
      </c>
      <c r="B147" s="98" t="s">
        <v>140</v>
      </c>
      <c r="C147" s="18"/>
      <c r="D147" s="19"/>
      <c r="E147" s="18">
        <v>8514</v>
      </c>
    </row>
    <row r="148" spans="1:5" x14ac:dyDescent="0.25">
      <c r="A148" s="15">
        <v>44912</v>
      </c>
      <c r="B148" s="98" t="s">
        <v>140</v>
      </c>
      <c r="C148" s="18"/>
      <c r="D148" s="19"/>
      <c r="E148" s="18">
        <v>4150</v>
      </c>
    </row>
    <row r="149" spans="1:5" x14ac:dyDescent="0.25">
      <c r="A149" s="15">
        <v>44912</v>
      </c>
      <c r="B149" s="98" t="s">
        <v>140</v>
      </c>
      <c r="C149" s="18"/>
      <c r="D149" s="19"/>
      <c r="E149" s="18">
        <v>11430</v>
      </c>
    </row>
    <row r="150" spans="1:5" x14ac:dyDescent="0.25">
      <c r="A150" s="15">
        <v>44912</v>
      </c>
      <c r="B150" s="98" t="s">
        <v>140</v>
      </c>
      <c r="C150" s="18"/>
      <c r="D150" s="19"/>
      <c r="E150" s="18">
        <v>4000</v>
      </c>
    </row>
    <row r="151" spans="1:5" x14ac:dyDescent="0.25">
      <c r="A151" s="15">
        <v>44912</v>
      </c>
      <c r="B151" s="98" t="s">
        <v>140</v>
      </c>
      <c r="C151" s="18"/>
      <c r="D151" s="19"/>
      <c r="E151" s="18">
        <v>7740</v>
      </c>
    </row>
    <row r="152" spans="1:5" x14ac:dyDescent="0.25">
      <c r="A152" s="15">
        <v>44912</v>
      </c>
      <c r="B152" s="98" t="s">
        <v>140</v>
      </c>
      <c r="C152" s="18"/>
      <c r="D152" s="19"/>
      <c r="E152" s="18">
        <v>3526</v>
      </c>
    </row>
    <row r="153" spans="1:5" x14ac:dyDescent="0.25">
      <c r="A153" s="15">
        <v>44912</v>
      </c>
      <c r="B153" s="98" t="s">
        <v>140</v>
      </c>
      <c r="C153" s="18"/>
      <c r="D153" s="19"/>
      <c r="E153" s="18">
        <v>3920</v>
      </c>
    </row>
    <row r="154" spans="1:5" x14ac:dyDescent="0.25">
      <c r="A154" s="15">
        <v>44912</v>
      </c>
      <c r="B154" s="98" t="s">
        <v>140</v>
      </c>
      <c r="C154" s="18"/>
      <c r="D154" s="19"/>
      <c r="E154" s="18">
        <v>3936</v>
      </c>
    </row>
    <row r="155" spans="1:5" x14ac:dyDescent="0.25">
      <c r="A155" s="15">
        <v>44912</v>
      </c>
      <c r="B155" s="98" t="s">
        <v>140</v>
      </c>
      <c r="C155" s="18"/>
      <c r="D155" s="19"/>
      <c r="E155" s="18">
        <v>2138</v>
      </c>
    </row>
    <row r="156" spans="1:5" x14ac:dyDescent="0.25">
      <c r="A156" s="15">
        <v>44915</v>
      </c>
      <c r="B156" s="98" t="s">
        <v>131</v>
      </c>
      <c r="C156" s="18"/>
      <c r="D156" s="19"/>
      <c r="E156" s="18">
        <v>64265</v>
      </c>
    </row>
    <row r="157" spans="1:5" x14ac:dyDescent="0.25">
      <c r="A157" s="15">
        <v>44915</v>
      </c>
      <c r="B157" s="98" t="s">
        <v>133</v>
      </c>
      <c r="C157" s="18"/>
      <c r="D157" s="19"/>
      <c r="E157" s="18">
        <v>10232.64</v>
      </c>
    </row>
    <row r="158" spans="1:5" x14ac:dyDescent="0.25">
      <c r="A158" s="15">
        <v>44915</v>
      </c>
      <c r="B158" s="98" t="s">
        <v>134</v>
      </c>
      <c r="C158" s="18"/>
      <c r="D158" s="19"/>
      <c r="E158" s="18">
        <v>6600</v>
      </c>
    </row>
    <row r="159" spans="1:5" x14ac:dyDescent="0.25">
      <c r="A159" s="15">
        <v>44915</v>
      </c>
      <c r="B159" s="98" t="s">
        <v>15</v>
      </c>
      <c r="C159" s="18">
        <v>1000</v>
      </c>
      <c r="D159" s="19">
        <v>149</v>
      </c>
      <c r="E159" s="18">
        <v>149000</v>
      </c>
    </row>
    <row r="160" spans="1:5" x14ac:dyDescent="0.25">
      <c r="A160" s="15">
        <v>44915</v>
      </c>
      <c r="B160" s="98" t="s">
        <v>152</v>
      </c>
      <c r="C160" s="18"/>
      <c r="D160" s="19"/>
      <c r="E160" s="18">
        <v>103500</v>
      </c>
    </row>
    <row r="161" spans="1:5" x14ac:dyDescent="0.25">
      <c r="A161" s="15">
        <v>44915</v>
      </c>
      <c r="B161" s="98" t="s">
        <v>141</v>
      </c>
      <c r="C161" s="18"/>
      <c r="D161" s="19"/>
      <c r="E161" s="18">
        <v>26000</v>
      </c>
    </row>
    <row r="162" spans="1:5" x14ac:dyDescent="0.25">
      <c r="A162" s="15">
        <v>44916</v>
      </c>
      <c r="B162" s="98" t="s">
        <v>29</v>
      </c>
      <c r="C162" s="18">
        <v>1000</v>
      </c>
      <c r="D162" s="19">
        <f>E162/C162</f>
        <v>27.08</v>
      </c>
      <c r="E162" s="18">
        <v>27080</v>
      </c>
    </row>
    <row r="163" spans="1:5" x14ac:dyDescent="0.25">
      <c r="A163" s="15">
        <v>44916</v>
      </c>
      <c r="B163" s="98" t="s">
        <v>103</v>
      </c>
      <c r="C163" s="18"/>
      <c r="D163" s="19"/>
      <c r="E163" s="18">
        <v>7826</v>
      </c>
    </row>
    <row r="164" spans="1:5" x14ac:dyDescent="0.25">
      <c r="A164" s="15">
        <v>44916</v>
      </c>
      <c r="B164" s="98" t="s">
        <v>140</v>
      </c>
      <c r="C164" s="18"/>
      <c r="D164" s="19"/>
      <c r="E164" s="18">
        <v>241942</v>
      </c>
    </row>
    <row r="165" spans="1:5" x14ac:dyDescent="0.25">
      <c r="A165" s="15">
        <v>44916</v>
      </c>
      <c r="B165" s="98" t="s">
        <v>140</v>
      </c>
      <c r="C165" s="18"/>
      <c r="D165" s="19"/>
      <c r="E165" s="18">
        <v>27129</v>
      </c>
    </row>
    <row r="166" spans="1:5" x14ac:dyDescent="0.25">
      <c r="A166" s="15">
        <v>44916</v>
      </c>
      <c r="B166" s="98" t="s">
        <v>140</v>
      </c>
      <c r="C166" s="18"/>
      <c r="D166" s="19"/>
      <c r="E166" s="18">
        <v>4200</v>
      </c>
    </row>
    <row r="167" spans="1:5" x14ac:dyDescent="0.25">
      <c r="A167" s="15">
        <v>44917</v>
      </c>
      <c r="B167" s="98" t="s">
        <v>142</v>
      </c>
      <c r="C167" s="18"/>
      <c r="D167" s="19"/>
      <c r="E167" s="18">
        <v>4850</v>
      </c>
    </row>
    <row r="168" spans="1:5" x14ac:dyDescent="0.25">
      <c r="A168" s="15">
        <v>44917</v>
      </c>
      <c r="B168" s="98" t="s">
        <v>143</v>
      </c>
      <c r="C168" s="18"/>
      <c r="D168" s="19"/>
      <c r="E168" s="18">
        <v>49750</v>
      </c>
    </row>
    <row r="169" spans="1:5" x14ac:dyDescent="0.25">
      <c r="A169" s="15">
        <v>44917</v>
      </c>
      <c r="B169" s="98" t="s">
        <v>140</v>
      </c>
      <c r="C169" s="18"/>
      <c r="D169" s="19"/>
      <c r="E169" s="18">
        <v>50860</v>
      </c>
    </row>
    <row r="170" spans="1:5" x14ac:dyDescent="0.25">
      <c r="A170" s="15">
        <v>44918</v>
      </c>
      <c r="B170" s="98" t="s">
        <v>135</v>
      </c>
      <c r="C170" s="18"/>
      <c r="D170" s="19"/>
      <c r="E170" s="18">
        <v>61628</v>
      </c>
    </row>
    <row r="171" spans="1:5" x14ac:dyDescent="0.25">
      <c r="A171" s="15">
        <v>44918</v>
      </c>
      <c r="B171" s="98" t="s">
        <v>140</v>
      </c>
      <c r="C171" s="18"/>
      <c r="D171" s="19"/>
      <c r="E171" s="18">
        <v>1532</v>
      </c>
    </row>
    <row r="172" spans="1:5" x14ac:dyDescent="0.25">
      <c r="A172" s="15">
        <v>44918</v>
      </c>
      <c r="B172" s="98" t="s">
        <v>140</v>
      </c>
      <c r="C172" s="18"/>
      <c r="D172" s="19"/>
      <c r="E172" s="18">
        <v>2254</v>
      </c>
    </row>
    <row r="173" spans="1:5" x14ac:dyDescent="0.25">
      <c r="A173" s="15">
        <v>44918</v>
      </c>
      <c r="B173" s="98" t="s">
        <v>140</v>
      </c>
      <c r="C173" s="18"/>
      <c r="D173" s="19"/>
      <c r="E173" s="18">
        <v>3906</v>
      </c>
    </row>
    <row r="174" spans="1:5" x14ac:dyDescent="0.25">
      <c r="A174" s="15">
        <v>44918</v>
      </c>
      <c r="B174" s="98" t="s">
        <v>140</v>
      </c>
      <c r="C174" s="18"/>
      <c r="D174" s="19"/>
      <c r="E174" s="18">
        <v>1080</v>
      </c>
    </row>
    <row r="175" spans="1:5" x14ac:dyDescent="0.25">
      <c r="A175" s="15">
        <v>44918</v>
      </c>
      <c r="B175" s="98" t="s">
        <v>140</v>
      </c>
      <c r="C175" s="18"/>
      <c r="D175" s="19"/>
      <c r="E175" s="18">
        <v>1410</v>
      </c>
    </row>
    <row r="176" spans="1:5" x14ac:dyDescent="0.25">
      <c r="A176" s="15">
        <v>44919</v>
      </c>
      <c r="B176" s="98" t="s">
        <v>147</v>
      </c>
      <c r="C176" s="18"/>
      <c r="D176" s="19"/>
      <c r="E176" s="18">
        <v>71058</v>
      </c>
    </row>
    <row r="177" spans="1:5" x14ac:dyDescent="0.25">
      <c r="A177" s="15">
        <v>44919</v>
      </c>
      <c r="B177" s="98" t="s">
        <v>120</v>
      </c>
      <c r="C177" s="18">
        <v>1500</v>
      </c>
      <c r="D177" s="19">
        <v>28.6</v>
      </c>
      <c r="E177" s="18">
        <f>C177*D177</f>
        <v>42900</v>
      </c>
    </row>
    <row r="178" spans="1:5" x14ac:dyDescent="0.25">
      <c r="A178" s="15">
        <v>44919</v>
      </c>
      <c r="B178" s="98" t="s">
        <v>140</v>
      </c>
      <c r="C178" s="18"/>
      <c r="D178" s="19"/>
      <c r="E178" s="18">
        <f>39184+28</f>
        <v>39212</v>
      </c>
    </row>
    <row r="179" spans="1:5" x14ac:dyDescent="0.25">
      <c r="A179" s="15">
        <v>44919</v>
      </c>
      <c r="B179" s="98" t="s">
        <v>140</v>
      </c>
      <c r="C179" s="18"/>
      <c r="D179" s="19"/>
      <c r="E179" s="18">
        <f>5280+53</f>
        <v>5333</v>
      </c>
    </row>
    <row r="180" spans="1:5" x14ac:dyDescent="0.25">
      <c r="A180" s="15">
        <v>44919</v>
      </c>
      <c r="B180" s="98" t="s">
        <v>58</v>
      </c>
      <c r="C180" s="18">
        <v>5000</v>
      </c>
      <c r="D180" s="19">
        <v>6.48</v>
      </c>
      <c r="E180" s="18">
        <f>C180*D180</f>
        <v>32400.000000000004</v>
      </c>
    </row>
    <row r="181" spans="1:5" x14ac:dyDescent="0.25">
      <c r="A181" s="15">
        <v>44920</v>
      </c>
      <c r="B181" s="98" t="s">
        <v>144</v>
      </c>
      <c r="C181" s="18"/>
      <c r="D181" s="19"/>
      <c r="E181" s="18">
        <v>398000</v>
      </c>
    </row>
    <row r="182" spans="1:5" x14ac:dyDescent="0.25">
      <c r="A182" s="15">
        <v>44920</v>
      </c>
      <c r="B182" s="98" t="s">
        <v>145</v>
      </c>
      <c r="C182" s="18"/>
      <c r="D182" s="19"/>
      <c r="E182" s="18">
        <v>128271</v>
      </c>
    </row>
    <row r="183" spans="1:5" x14ac:dyDescent="0.25">
      <c r="A183" s="15">
        <v>44921</v>
      </c>
      <c r="B183" s="98" t="s">
        <v>146</v>
      </c>
      <c r="C183" s="18"/>
      <c r="D183" s="19"/>
      <c r="E183" s="18">
        <v>43120</v>
      </c>
    </row>
    <row r="184" spans="1:5" x14ac:dyDescent="0.25">
      <c r="A184" s="15">
        <v>44921</v>
      </c>
      <c r="B184" s="98" t="s">
        <v>140</v>
      </c>
      <c r="C184" s="18"/>
      <c r="D184" s="19"/>
      <c r="E184" s="18">
        <v>1450</v>
      </c>
    </row>
    <row r="185" spans="1:5" x14ac:dyDescent="0.25">
      <c r="A185" s="15">
        <v>44922</v>
      </c>
      <c r="B185" s="98" t="s">
        <v>140</v>
      </c>
      <c r="C185" s="18"/>
      <c r="D185" s="19"/>
      <c r="E185" s="18">
        <v>6200</v>
      </c>
    </row>
    <row r="186" spans="1:5" x14ac:dyDescent="0.25">
      <c r="A186" s="15">
        <v>44922</v>
      </c>
      <c r="B186" s="98" t="s">
        <v>224</v>
      </c>
      <c r="C186" s="18"/>
      <c r="D186" s="19"/>
      <c r="E186" s="18">
        <v>1680</v>
      </c>
    </row>
    <row r="187" spans="1:5" x14ac:dyDescent="0.25">
      <c r="A187" s="15">
        <v>44922</v>
      </c>
      <c r="B187" s="98" t="s">
        <v>224</v>
      </c>
      <c r="C187" s="18"/>
      <c r="D187" s="19"/>
      <c r="E187" s="18">
        <v>8490</v>
      </c>
    </row>
    <row r="188" spans="1:5" x14ac:dyDescent="0.25">
      <c r="A188" s="15">
        <v>44923</v>
      </c>
      <c r="B188" s="98" t="s">
        <v>73</v>
      </c>
      <c r="C188" s="18"/>
      <c r="D188" s="19"/>
      <c r="E188" s="18">
        <v>794</v>
      </c>
    </row>
    <row r="189" spans="1:5" x14ac:dyDescent="0.25">
      <c r="A189" s="15">
        <v>44924</v>
      </c>
      <c r="B189" s="98" t="s">
        <v>153</v>
      </c>
      <c r="C189" s="18"/>
      <c r="D189" s="19"/>
      <c r="E189" s="18">
        <v>103288</v>
      </c>
    </row>
    <row r="190" spans="1:5" x14ac:dyDescent="0.25">
      <c r="A190" s="15">
        <v>44924</v>
      </c>
      <c r="B190" s="98" t="s">
        <v>174</v>
      </c>
      <c r="C190" s="18"/>
      <c r="D190" s="19"/>
      <c r="E190" s="18">
        <v>191800</v>
      </c>
    </row>
    <row r="191" spans="1:5" x14ac:dyDescent="0.25">
      <c r="A191" s="15">
        <v>44924</v>
      </c>
      <c r="B191" s="98" t="s">
        <v>184</v>
      </c>
      <c r="C191" s="18"/>
      <c r="D191" s="19"/>
      <c r="E191" s="18">
        <v>7400</v>
      </c>
    </row>
    <row r="192" spans="1:5" x14ac:dyDescent="0.25">
      <c r="A192" s="15">
        <v>44924</v>
      </c>
      <c r="B192" s="98" t="s">
        <v>143</v>
      </c>
      <c r="C192" s="18"/>
      <c r="D192" s="19"/>
      <c r="E192" s="18">
        <v>38810</v>
      </c>
    </row>
    <row r="193" spans="1:5" x14ac:dyDescent="0.25">
      <c r="A193" s="15">
        <v>44924</v>
      </c>
      <c r="B193" s="98" t="s">
        <v>235</v>
      </c>
      <c r="C193" s="18"/>
      <c r="D193" s="19"/>
      <c r="E193" s="18">
        <v>10280</v>
      </c>
    </row>
    <row r="194" spans="1:5" x14ac:dyDescent="0.25">
      <c r="A194" s="15">
        <v>44925</v>
      </c>
      <c r="B194" s="98" t="s">
        <v>234</v>
      </c>
      <c r="C194" s="18"/>
      <c r="D194" s="19"/>
      <c r="E194" s="18">
        <v>6500</v>
      </c>
    </row>
    <row r="195" spans="1:5" x14ac:dyDescent="0.25">
      <c r="A195" s="15">
        <v>44925</v>
      </c>
      <c r="B195" s="98" t="s">
        <v>186</v>
      </c>
      <c r="C195" s="18"/>
      <c r="D195" s="19"/>
      <c r="E195" s="18">
        <v>48000</v>
      </c>
    </row>
    <row r="196" spans="1:5" x14ac:dyDescent="0.25">
      <c r="A196" s="15">
        <v>44926</v>
      </c>
      <c r="B196" s="98" t="s">
        <v>140</v>
      </c>
      <c r="C196" s="18"/>
      <c r="D196" s="19"/>
      <c r="E196" s="18">
        <v>4927</v>
      </c>
    </row>
    <row r="197" spans="1:5" x14ac:dyDescent="0.25">
      <c r="A197" s="15">
        <v>44926</v>
      </c>
      <c r="B197" s="98" t="s">
        <v>140</v>
      </c>
      <c r="C197" s="18"/>
      <c r="D197" s="19"/>
      <c r="E197" s="18">
        <v>2616</v>
      </c>
    </row>
    <row r="198" spans="1:5" x14ac:dyDescent="0.25">
      <c r="A198" s="15">
        <v>44926</v>
      </c>
      <c r="B198" s="98" t="s">
        <v>140</v>
      </c>
      <c r="C198" s="18"/>
      <c r="D198" s="19"/>
      <c r="E198" s="18">
        <v>7556</v>
      </c>
    </row>
    <row r="199" spans="1:5" x14ac:dyDescent="0.25">
      <c r="A199" s="15">
        <v>44926</v>
      </c>
      <c r="B199" s="98" t="s">
        <v>140</v>
      </c>
      <c r="C199" s="18"/>
      <c r="D199" s="19"/>
      <c r="E199" s="18">
        <v>19530</v>
      </c>
    </row>
    <row r="200" spans="1:5" x14ac:dyDescent="0.25">
      <c r="A200" s="15">
        <v>44926</v>
      </c>
      <c r="B200" s="98" t="s">
        <v>140</v>
      </c>
      <c r="C200" s="18"/>
      <c r="D200" s="19"/>
      <c r="E200" s="18">
        <v>11520</v>
      </c>
    </row>
    <row r="201" spans="1:5" x14ac:dyDescent="0.25">
      <c r="A201" s="15">
        <v>44928</v>
      </c>
      <c r="B201" s="98" t="s">
        <v>232</v>
      </c>
      <c r="C201" s="18"/>
      <c r="D201" s="19"/>
      <c r="E201" s="18">
        <v>115520</v>
      </c>
    </row>
    <row r="202" spans="1:5" x14ac:dyDescent="0.25">
      <c r="A202" s="15">
        <v>44929</v>
      </c>
      <c r="B202" s="98" t="s">
        <v>171</v>
      </c>
      <c r="C202" s="18"/>
      <c r="D202" s="19"/>
      <c r="E202" s="18">
        <v>105000</v>
      </c>
    </row>
    <row r="203" spans="1:5" x14ac:dyDescent="0.25">
      <c r="A203" s="15">
        <v>44930</v>
      </c>
      <c r="B203" s="98" t="s">
        <v>184</v>
      </c>
      <c r="C203" s="18"/>
      <c r="D203" s="19"/>
      <c r="E203" s="18">
        <v>171</v>
      </c>
    </row>
    <row r="204" spans="1:5" x14ac:dyDescent="0.25">
      <c r="A204" s="15">
        <v>44930</v>
      </c>
      <c r="B204" s="98" t="s">
        <v>233</v>
      </c>
      <c r="C204" s="18"/>
      <c r="D204" s="19"/>
      <c r="E204" s="18">
        <v>3366</v>
      </c>
    </row>
    <row r="205" spans="1:5" x14ac:dyDescent="0.25">
      <c r="A205" s="15">
        <v>44930</v>
      </c>
      <c r="B205" s="98" t="s">
        <v>184</v>
      </c>
      <c r="C205" s="18"/>
      <c r="D205" s="19"/>
      <c r="E205" s="18">
        <v>7500</v>
      </c>
    </row>
    <row r="206" spans="1:5" x14ac:dyDescent="0.25">
      <c r="A206" s="15">
        <v>44930</v>
      </c>
      <c r="B206" s="98" t="s">
        <v>184</v>
      </c>
      <c r="C206" s="18"/>
      <c r="D206" s="19"/>
      <c r="E206" s="18">
        <v>2500</v>
      </c>
    </row>
    <row r="207" spans="1:5" x14ac:dyDescent="0.25">
      <c r="A207" s="15">
        <v>44931</v>
      </c>
      <c r="B207" s="98" t="s">
        <v>171</v>
      </c>
      <c r="C207" s="18"/>
      <c r="D207" s="19"/>
      <c r="E207" s="18">
        <v>149600</v>
      </c>
    </row>
    <row r="208" spans="1:5" x14ac:dyDescent="0.25">
      <c r="A208" s="15">
        <v>44931</v>
      </c>
      <c r="B208" s="98" t="s">
        <v>231</v>
      </c>
      <c r="C208" s="18"/>
      <c r="D208" s="19"/>
      <c r="E208" s="18">
        <v>500</v>
      </c>
    </row>
    <row r="209" spans="1:5" x14ac:dyDescent="0.25">
      <c r="A209" s="15">
        <v>44931</v>
      </c>
      <c r="B209" s="98" t="s">
        <v>140</v>
      </c>
      <c r="C209" s="18"/>
      <c r="D209" s="19"/>
      <c r="E209" s="18">
        <v>4317</v>
      </c>
    </row>
    <row r="210" spans="1:5" x14ac:dyDescent="0.25">
      <c r="A210" s="15">
        <v>44931</v>
      </c>
      <c r="B210" s="98" t="s">
        <v>140</v>
      </c>
      <c r="C210" s="18"/>
      <c r="D210" s="19"/>
      <c r="E210" s="18">
        <v>576</v>
      </c>
    </row>
    <row r="211" spans="1:5" x14ac:dyDescent="0.25">
      <c r="A211" s="15">
        <v>44931</v>
      </c>
      <c r="B211" s="98" t="s">
        <v>140</v>
      </c>
      <c r="C211" s="18"/>
      <c r="D211" s="19"/>
      <c r="E211" s="18">
        <v>12735</v>
      </c>
    </row>
    <row r="212" spans="1:5" x14ac:dyDescent="0.25">
      <c r="A212" s="15">
        <v>44931</v>
      </c>
      <c r="B212" s="98" t="s">
        <v>140</v>
      </c>
      <c r="C212" s="18"/>
      <c r="D212" s="19"/>
      <c r="E212" s="18">
        <v>12690</v>
      </c>
    </row>
    <row r="213" spans="1:5" x14ac:dyDescent="0.25">
      <c r="A213" s="15">
        <v>44931</v>
      </c>
      <c r="B213" s="98" t="s">
        <v>140</v>
      </c>
      <c r="C213" s="18"/>
      <c r="D213" s="19"/>
      <c r="E213" s="18">
        <v>900</v>
      </c>
    </row>
    <row r="214" spans="1:5" x14ac:dyDescent="0.25">
      <c r="A214" s="15">
        <v>44931</v>
      </c>
      <c r="B214" s="98" t="s">
        <v>140</v>
      </c>
      <c r="C214" s="18"/>
      <c r="D214" s="19"/>
      <c r="E214" s="18">
        <v>24480</v>
      </c>
    </row>
    <row r="215" spans="1:5" x14ac:dyDescent="0.25">
      <c r="A215" s="15">
        <v>44931</v>
      </c>
      <c r="B215" s="98" t="s">
        <v>140</v>
      </c>
      <c r="C215" s="18"/>
      <c r="D215" s="19"/>
      <c r="E215" s="18">
        <v>17064</v>
      </c>
    </row>
    <row r="216" spans="1:5" x14ac:dyDescent="0.25">
      <c r="A216" s="15">
        <v>44931</v>
      </c>
      <c r="B216" s="98" t="s">
        <v>232</v>
      </c>
      <c r="C216" s="18"/>
      <c r="D216" s="19"/>
      <c r="E216" s="18">
        <v>160000</v>
      </c>
    </row>
    <row r="217" spans="1:5" x14ac:dyDescent="0.25">
      <c r="A217" s="15">
        <v>44932</v>
      </c>
      <c r="B217" s="98" t="s">
        <v>184</v>
      </c>
      <c r="C217" s="18"/>
      <c r="D217" s="19"/>
      <c r="E217" s="18">
        <v>10560</v>
      </c>
    </row>
    <row r="218" spans="1:5" x14ac:dyDescent="0.25">
      <c r="A218" s="15">
        <v>44935</v>
      </c>
      <c r="B218" s="98" t="s">
        <v>169</v>
      </c>
      <c r="C218" s="18"/>
      <c r="D218" s="19"/>
      <c r="E218" s="18">
        <v>45000</v>
      </c>
    </row>
    <row r="219" spans="1:5" x14ac:dyDescent="0.25">
      <c r="A219" s="15">
        <v>44935</v>
      </c>
      <c r="B219" s="98" t="s">
        <v>170</v>
      </c>
      <c r="C219" s="18"/>
      <c r="D219" s="19"/>
      <c r="E219" s="18">
        <v>15000</v>
      </c>
    </row>
    <row r="220" spans="1:5" x14ac:dyDescent="0.25">
      <c r="A220" s="15">
        <v>44935</v>
      </c>
      <c r="B220" s="98" t="s">
        <v>140</v>
      </c>
      <c r="C220" s="18"/>
      <c r="D220" s="19"/>
      <c r="E220" s="18">
        <v>90663</v>
      </c>
    </row>
    <row r="221" spans="1:5" x14ac:dyDescent="0.25">
      <c r="A221" s="15">
        <v>44935</v>
      </c>
      <c r="B221" s="98" t="s">
        <v>223</v>
      </c>
      <c r="C221" s="18"/>
      <c r="D221" s="19"/>
      <c r="E221" s="18">
        <v>1050</v>
      </c>
    </row>
    <row r="222" spans="1:5" x14ac:dyDescent="0.25">
      <c r="A222" s="15">
        <v>44936</v>
      </c>
      <c r="B222" s="98" t="s">
        <v>171</v>
      </c>
      <c r="C222" s="18">
        <v>900</v>
      </c>
      <c r="D222" s="19">
        <v>160</v>
      </c>
      <c r="E222" s="18">
        <f>C222*D222</f>
        <v>144000</v>
      </c>
    </row>
    <row r="223" spans="1:5" x14ac:dyDescent="0.25">
      <c r="A223" s="15">
        <v>44937</v>
      </c>
      <c r="B223" s="98" t="s">
        <v>172</v>
      </c>
      <c r="C223" s="18"/>
      <c r="D223" s="19"/>
      <c r="E223" s="18">
        <v>285472</v>
      </c>
    </row>
    <row r="224" spans="1:5" x14ac:dyDescent="0.25">
      <c r="A224" s="15">
        <v>44937</v>
      </c>
      <c r="B224" s="98" t="s">
        <v>140</v>
      </c>
      <c r="C224" s="18"/>
      <c r="D224" s="19"/>
      <c r="E224" s="18">
        <v>46910</v>
      </c>
    </row>
    <row r="225" spans="1:5" x14ac:dyDescent="0.25">
      <c r="A225" s="15">
        <v>44937</v>
      </c>
      <c r="B225" s="98" t="s">
        <v>143</v>
      </c>
      <c r="C225" s="18"/>
      <c r="D225" s="19"/>
      <c r="E225" s="18">
        <v>51254</v>
      </c>
    </row>
    <row r="226" spans="1:5" x14ac:dyDescent="0.25">
      <c r="A226" s="15">
        <v>44938</v>
      </c>
      <c r="B226" s="98" t="s">
        <v>171</v>
      </c>
      <c r="C226" s="18"/>
      <c r="D226" s="19"/>
      <c r="E226" s="18">
        <v>111200</v>
      </c>
    </row>
    <row r="227" spans="1:5" x14ac:dyDescent="0.25">
      <c r="A227" s="15">
        <v>44938</v>
      </c>
      <c r="B227" s="98" t="s">
        <v>154</v>
      </c>
      <c r="C227" s="18"/>
      <c r="D227" s="19"/>
      <c r="E227" s="18">
        <v>102879</v>
      </c>
    </row>
    <row r="228" spans="1:5" x14ac:dyDescent="0.25">
      <c r="A228" s="15">
        <v>44938</v>
      </c>
      <c r="B228" s="98" t="s">
        <v>133</v>
      </c>
      <c r="C228" s="18"/>
      <c r="D228" s="19"/>
      <c r="E228" s="18">
        <v>202509</v>
      </c>
    </row>
    <row r="229" spans="1:5" x14ac:dyDescent="0.25">
      <c r="A229" s="15">
        <v>44938</v>
      </c>
      <c r="B229" s="98" t="s">
        <v>29</v>
      </c>
      <c r="C229" s="18"/>
      <c r="D229" s="19"/>
      <c r="E229" s="18">
        <v>44575</v>
      </c>
    </row>
    <row r="230" spans="1:5" x14ac:dyDescent="0.25">
      <c r="A230" s="15">
        <v>44938</v>
      </c>
      <c r="B230" s="98" t="s">
        <v>229</v>
      </c>
      <c r="C230" s="18"/>
      <c r="D230" s="19"/>
      <c r="E230" s="18">
        <v>989</v>
      </c>
    </row>
    <row r="231" spans="1:5" x14ac:dyDescent="0.25">
      <c r="A231" s="15">
        <v>44938</v>
      </c>
      <c r="B231" s="98" t="s">
        <v>229</v>
      </c>
      <c r="C231" s="18"/>
      <c r="D231" s="19"/>
      <c r="E231" s="18">
        <v>1688</v>
      </c>
    </row>
    <row r="232" spans="1:5" x14ac:dyDescent="0.25">
      <c r="A232" s="15">
        <v>44938</v>
      </c>
      <c r="B232" s="98" t="s">
        <v>230</v>
      </c>
      <c r="C232" s="18"/>
      <c r="D232" s="19"/>
      <c r="E232" s="18">
        <v>2125</v>
      </c>
    </row>
    <row r="233" spans="1:5" x14ac:dyDescent="0.25">
      <c r="A233" s="15">
        <v>44938</v>
      </c>
      <c r="B233" s="98" t="s">
        <v>229</v>
      </c>
      <c r="C233" s="18"/>
      <c r="D233" s="19"/>
      <c r="E233" s="18">
        <v>1918</v>
      </c>
    </row>
    <row r="234" spans="1:5" x14ac:dyDescent="0.25">
      <c r="A234" s="15">
        <v>44938</v>
      </c>
      <c r="B234" s="98" t="s">
        <v>229</v>
      </c>
      <c r="C234" s="18"/>
      <c r="D234" s="19"/>
      <c r="E234" s="18">
        <v>1325</v>
      </c>
    </row>
    <row r="235" spans="1:5" x14ac:dyDescent="0.25">
      <c r="A235" s="15">
        <v>44938</v>
      </c>
      <c r="B235" s="98" t="s">
        <v>229</v>
      </c>
      <c r="C235" s="18"/>
      <c r="D235" s="19"/>
      <c r="E235" s="18">
        <v>3757</v>
      </c>
    </row>
    <row r="236" spans="1:5" x14ac:dyDescent="0.25">
      <c r="A236" s="15">
        <v>44939</v>
      </c>
      <c r="B236" s="98" t="s">
        <v>140</v>
      </c>
      <c r="C236" s="18"/>
      <c r="D236" s="19"/>
      <c r="E236" s="18">
        <v>417719</v>
      </c>
    </row>
    <row r="237" spans="1:5" x14ac:dyDescent="0.25">
      <c r="A237" s="15">
        <v>44940</v>
      </c>
      <c r="B237" s="98" t="s">
        <v>30</v>
      </c>
      <c r="C237" s="18"/>
      <c r="D237" s="19"/>
      <c r="E237" s="18">
        <v>9600</v>
      </c>
    </row>
    <row r="238" spans="1:5" x14ac:dyDescent="0.25">
      <c r="A238" s="15">
        <v>44940</v>
      </c>
      <c r="B238" s="98" t="s">
        <v>173</v>
      </c>
      <c r="C238" s="18"/>
      <c r="D238" s="19"/>
      <c r="E238" s="18">
        <v>108810</v>
      </c>
    </row>
    <row r="239" spans="1:5" x14ac:dyDescent="0.25">
      <c r="A239" s="15">
        <v>44940</v>
      </c>
      <c r="B239" s="98" t="s">
        <v>172</v>
      </c>
      <c r="C239" s="18"/>
      <c r="D239" s="19"/>
      <c r="E239" s="18">
        <v>9990</v>
      </c>
    </row>
    <row r="240" spans="1:5" x14ac:dyDescent="0.25">
      <c r="A240" s="15">
        <v>44940</v>
      </c>
      <c r="B240" s="98" t="s">
        <v>172</v>
      </c>
      <c r="C240" s="18"/>
      <c r="D240" s="19"/>
      <c r="E240" s="18">
        <v>7092</v>
      </c>
    </row>
    <row r="241" spans="1:5" x14ac:dyDescent="0.25">
      <c r="A241" s="15">
        <v>44940</v>
      </c>
      <c r="B241" s="98" t="s">
        <v>172</v>
      </c>
      <c r="C241" s="18"/>
      <c r="D241" s="19"/>
      <c r="E241" s="18">
        <v>9990</v>
      </c>
    </row>
    <row r="242" spans="1:5" x14ac:dyDescent="0.25">
      <c r="A242" s="15">
        <v>44940</v>
      </c>
      <c r="B242" s="98" t="s">
        <v>172</v>
      </c>
      <c r="C242" s="18"/>
      <c r="D242" s="19"/>
      <c r="E242" s="18">
        <v>9990</v>
      </c>
    </row>
    <row r="243" spans="1:5" x14ac:dyDescent="0.25">
      <c r="A243" s="15">
        <v>44940</v>
      </c>
      <c r="B243" s="98" t="s">
        <v>172</v>
      </c>
      <c r="C243" s="18"/>
      <c r="D243" s="19"/>
      <c r="E243" s="18">
        <v>9990</v>
      </c>
    </row>
    <row r="244" spans="1:5" x14ac:dyDescent="0.25">
      <c r="A244" s="15">
        <v>44940</v>
      </c>
      <c r="B244" s="98" t="s">
        <v>172</v>
      </c>
      <c r="C244" s="18"/>
      <c r="D244" s="19"/>
      <c r="E244" s="18">
        <v>9793</v>
      </c>
    </row>
    <row r="245" spans="1:5" x14ac:dyDescent="0.25">
      <c r="A245" s="15">
        <v>44940</v>
      </c>
      <c r="B245" s="98" t="s">
        <v>184</v>
      </c>
      <c r="C245" s="18"/>
      <c r="D245" s="19"/>
      <c r="E245" s="18">
        <v>2010</v>
      </c>
    </row>
    <row r="246" spans="1:5" x14ac:dyDescent="0.25">
      <c r="A246" s="15">
        <v>44941</v>
      </c>
      <c r="B246" s="98" t="s">
        <v>174</v>
      </c>
      <c r="C246" s="18"/>
      <c r="D246" s="19"/>
      <c r="E246" s="18">
        <v>257500</v>
      </c>
    </row>
    <row r="247" spans="1:5" x14ac:dyDescent="0.25">
      <c r="A247" s="15">
        <v>44942</v>
      </c>
      <c r="B247" s="98" t="s">
        <v>175</v>
      </c>
      <c r="C247" s="18"/>
      <c r="D247" s="19"/>
      <c r="E247" s="18">
        <v>45000</v>
      </c>
    </row>
    <row r="248" spans="1:5" x14ac:dyDescent="0.25">
      <c r="A248" s="15">
        <v>44942</v>
      </c>
      <c r="B248" s="98" t="s">
        <v>176</v>
      </c>
      <c r="C248" s="18"/>
      <c r="D248" s="19"/>
      <c r="E248" s="18">
        <v>9930</v>
      </c>
    </row>
    <row r="249" spans="1:5" x14ac:dyDescent="0.25">
      <c r="A249" s="15">
        <v>44942</v>
      </c>
      <c r="B249" s="98" t="s">
        <v>177</v>
      </c>
      <c r="C249" s="18"/>
      <c r="D249" s="19"/>
      <c r="E249" s="18">
        <v>16200</v>
      </c>
    </row>
    <row r="250" spans="1:5" x14ac:dyDescent="0.25">
      <c r="A250" s="15">
        <v>44943</v>
      </c>
      <c r="B250" s="98" t="s">
        <v>178</v>
      </c>
      <c r="C250" s="18"/>
      <c r="D250" s="19"/>
      <c r="E250" s="18">
        <v>6400</v>
      </c>
    </row>
    <row r="251" spans="1:5" x14ac:dyDescent="0.25">
      <c r="A251" s="15">
        <v>44944</v>
      </c>
      <c r="B251" s="98" t="s">
        <v>179</v>
      </c>
      <c r="C251" s="18"/>
      <c r="D251" s="19"/>
      <c r="E251" s="18">
        <v>84550</v>
      </c>
    </row>
    <row r="252" spans="1:5" x14ac:dyDescent="0.25">
      <c r="A252" s="15">
        <v>44944</v>
      </c>
      <c r="B252" s="98" t="s">
        <v>153</v>
      </c>
      <c r="C252" s="18"/>
      <c r="D252" s="19"/>
      <c r="E252" s="18">
        <v>89375</v>
      </c>
    </row>
    <row r="253" spans="1:5" x14ac:dyDescent="0.25">
      <c r="A253" s="15">
        <v>44944</v>
      </c>
      <c r="B253" s="98" t="s">
        <v>164</v>
      </c>
      <c r="C253" s="18"/>
      <c r="D253" s="19"/>
      <c r="E253" s="18">
        <v>90598</v>
      </c>
    </row>
    <row r="254" spans="1:5" x14ac:dyDescent="0.25">
      <c r="A254" s="15">
        <v>44944</v>
      </c>
      <c r="B254" s="98" t="s">
        <v>33</v>
      </c>
      <c r="C254" s="18"/>
      <c r="D254" s="19"/>
      <c r="E254" s="18">
        <v>18628</v>
      </c>
    </row>
    <row r="255" spans="1:5" x14ac:dyDescent="0.25">
      <c r="A255" s="15">
        <v>44944</v>
      </c>
      <c r="B255" s="98" t="s">
        <v>215</v>
      </c>
      <c r="C255" s="18"/>
      <c r="D255" s="19"/>
      <c r="E255" s="18">
        <v>15748</v>
      </c>
    </row>
    <row r="256" spans="1:5" x14ac:dyDescent="0.25">
      <c r="A256" s="15">
        <v>44944</v>
      </c>
      <c r="B256" s="98" t="s">
        <v>215</v>
      </c>
      <c r="C256" s="18"/>
      <c r="D256" s="19"/>
      <c r="E256" s="18">
        <v>14825</v>
      </c>
    </row>
    <row r="257" spans="1:5" x14ac:dyDescent="0.25">
      <c r="A257" s="15">
        <v>44944</v>
      </c>
      <c r="B257" s="98" t="s">
        <v>227</v>
      </c>
      <c r="C257" s="18"/>
      <c r="D257" s="19"/>
      <c r="E257" s="18">
        <v>1764</v>
      </c>
    </row>
    <row r="258" spans="1:5" x14ac:dyDescent="0.25">
      <c r="A258" s="15">
        <v>44945</v>
      </c>
      <c r="B258" s="98" t="s">
        <v>140</v>
      </c>
      <c r="C258" s="18"/>
      <c r="D258" s="19"/>
      <c r="E258" s="18">
        <v>143008</v>
      </c>
    </row>
    <row r="259" spans="1:5" x14ac:dyDescent="0.25">
      <c r="A259" s="15">
        <v>44945</v>
      </c>
      <c r="B259" s="98" t="s">
        <v>143</v>
      </c>
      <c r="C259" s="18"/>
      <c r="D259" s="19"/>
      <c r="E259" s="18">
        <v>170876</v>
      </c>
    </row>
    <row r="260" spans="1:5" x14ac:dyDescent="0.25">
      <c r="A260" s="15">
        <v>44946</v>
      </c>
      <c r="B260" s="98" t="s">
        <v>181</v>
      </c>
      <c r="C260" s="18"/>
      <c r="D260" s="19"/>
      <c r="E260" s="18">
        <v>13600</v>
      </c>
    </row>
    <row r="261" spans="1:5" x14ac:dyDescent="0.25">
      <c r="A261" s="15">
        <v>44946</v>
      </c>
      <c r="B261" s="98" t="s">
        <v>140</v>
      </c>
      <c r="C261" s="18"/>
      <c r="D261" s="19"/>
      <c r="E261" s="18">
        <v>32235</v>
      </c>
    </row>
    <row r="262" spans="1:5" x14ac:dyDescent="0.25">
      <c r="A262" s="15">
        <v>44946</v>
      </c>
      <c r="B262" s="98" t="s">
        <v>180</v>
      </c>
      <c r="C262" s="18"/>
      <c r="D262" s="19"/>
      <c r="E262" s="18">
        <v>4573</v>
      </c>
    </row>
    <row r="263" spans="1:5" x14ac:dyDescent="0.25">
      <c r="A263" s="15">
        <v>44946</v>
      </c>
      <c r="B263" s="98" t="s">
        <v>182</v>
      </c>
      <c r="C263" s="18"/>
      <c r="D263" s="19"/>
      <c r="E263" s="18">
        <v>88640</v>
      </c>
    </row>
    <row r="264" spans="1:5" x14ac:dyDescent="0.25">
      <c r="A264" s="15">
        <v>44946</v>
      </c>
      <c r="B264" s="98" t="s">
        <v>33</v>
      </c>
      <c r="C264" s="18"/>
      <c r="D264" s="19"/>
      <c r="E264" s="18">
        <v>150000</v>
      </c>
    </row>
    <row r="265" spans="1:5" x14ac:dyDescent="0.25">
      <c r="A265" s="15">
        <v>44946</v>
      </c>
      <c r="B265" s="98" t="s">
        <v>183</v>
      </c>
      <c r="C265" s="18"/>
      <c r="D265" s="19"/>
      <c r="E265" s="18">
        <v>277500</v>
      </c>
    </row>
    <row r="266" spans="1:5" x14ac:dyDescent="0.25">
      <c r="A266" s="15">
        <v>44947</v>
      </c>
      <c r="B266" s="98" t="s">
        <v>82</v>
      </c>
      <c r="C266" s="18"/>
      <c r="D266" s="19"/>
      <c r="E266" s="18">
        <v>283215</v>
      </c>
    </row>
    <row r="267" spans="1:5" x14ac:dyDescent="0.25">
      <c r="A267" s="15">
        <v>44947</v>
      </c>
      <c r="B267" s="98" t="s">
        <v>155</v>
      </c>
      <c r="C267" s="18"/>
      <c r="D267" s="19"/>
      <c r="E267" s="18">
        <v>6588</v>
      </c>
    </row>
    <row r="268" spans="1:5" x14ac:dyDescent="0.25">
      <c r="A268" s="15">
        <v>44947</v>
      </c>
      <c r="B268" s="98" t="s">
        <v>155</v>
      </c>
      <c r="C268" s="18"/>
      <c r="D268" s="19"/>
      <c r="E268" s="18">
        <v>5769</v>
      </c>
    </row>
    <row r="269" spans="1:5" x14ac:dyDescent="0.25">
      <c r="A269" s="15">
        <v>44947</v>
      </c>
      <c r="B269" s="98" t="s">
        <v>184</v>
      </c>
      <c r="C269" s="18"/>
      <c r="D269" s="19"/>
      <c r="E269" s="18">
        <v>12600</v>
      </c>
    </row>
    <row r="270" spans="1:5" x14ac:dyDescent="0.25">
      <c r="A270" s="15">
        <v>44948</v>
      </c>
      <c r="B270" s="98" t="s">
        <v>185</v>
      </c>
      <c r="C270" s="18"/>
      <c r="D270" s="19"/>
      <c r="E270" s="18">
        <f>770+7</f>
        <v>777</v>
      </c>
    </row>
    <row r="271" spans="1:5" x14ac:dyDescent="0.25">
      <c r="A271" s="15">
        <v>44949</v>
      </c>
      <c r="B271" s="98" t="s">
        <v>186</v>
      </c>
      <c r="C271" s="18"/>
      <c r="D271" s="19"/>
      <c r="E271" s="18">
        <v>48000</v>
      </c>
    </row>
    <row r="272" spans="1:5" x14ac:dyDescent="0.25">
      <c r="A272" s="15">
        <v>44950</v>
      </c>
      <c r="B272" s="98" t="s">
        <v>155</v>
      </c>
      <c r="C272" s="18"/>
      <c r="D272" s="19"/>
      <c r="E272" s="18">
        <v>27012</v>
      </c>
    </row>
    <row r="273" spans="1:5" x14ac:dyDescent="0.25">
      <c r="A273" s="15">
        <v>44951</v>
      </c>
      <c r="B273" s="98" t="s">
        <v>166</v>
      </c>
      <c r="C273" s="18"/>
      <c r="D273" s="19"/>
      <c r="E273" s="18">
        <v>61680</v>
      </c>
    </row>
    <row r="274" spans="1:5" x14ac:dyDescent="0.25">
      <c r="A274" s="15">
        <v>44951</v>
      </c>
      <c r="B274" s="98" t="s">
        <v>187</v>
      </c>
      <c r="C274" s="18"/>
      <c r="D274" s="19"/>
      <c r="E274" s="18">
        <v>7826</v>
      </c>
    </row>
    <row r="275" spans="1:5" x14ac:dyDescent="0.25">
      <c r="A275" s="15">
        <v>44951</v>
      </c>
      <c r="B275" s="98" t="s">
        <v>188</v>
      </c>
      <c r="C275" s="18"/>
      <c r="D275" s="19"/>
      <c r="E275" s="18">
        <v>3603</v>
      </c>
    </row>
    <row r="276" spans="1:5" x14ac:dyDescent="0.25">
      <c r="A276" s="15">
        <v>44951</v>
      </c>
      <c r="B276" s="98" t="s">
        <v>188</v>
      </c>
      <c r="C276" s="18"/>
      <c r="D276" s="19"/>
      <c r="E276" s="18">
        <v>1548</v>
      </c>
    </row>
    <row r="277" spans="1:5" x14ac:dyDescent="0.25">
      <c r="A277" s="15">
        <v>44951</v>
      </c>
      <c r="B277" s="98" t="s">
        <v>190</v>
      </c>
      <c r="C277" s="18"/>
      <c r="D277" s="19"/>
      <c r="E277" s="18">
        <v>20000</v>
      </c>
    </row>
    <row r="278" spans="1:5" x14ac:dyDescent="0.25">
      <c r="A278" s="15">
        <v>44951</v>
      </c>
      <c r="B278" s="98" t="s">
        <v>189</v>
      </c>
      <c r="C278" s="18"/>
      <c r="D278" s="19"/>
      <c r="E278" s="18">
        <v>14840</v>
      </c>
    </row>
    <row r="279" spans="1:5" x14ac:dyDescent="0.25">
      <c r="A279" s="15">
        <v>44951</v>
      </c>
      <c r="B279" s="98" t="s">
        <v>191</v>
      </c>
      <c r="C279" s="18"/>
      <c r="D279" s="19"/>
      <c r="E279" s="18">
        <v>140000</v>
      </c>
    </row>
    <row r="280" spans="1:5" x14ac:dyDescent="0.25">
      <c r="A280" s="15">
        <v>44951</v>
      </c>
      <c r="B280" s="98" t="s">
        <v>228</v>
      </c>
      <c r="C280" s="18"/>
      <c r="D280" s="19"/>
      <c r="E280" s="18">
        <v>475788</v>
      </c>
    </row>
    <row r="281" spans="1:5" x14ac:dyDescent="0.25">
      <c r="A281" s="15">
        <v>44952</v>
      </c>
      <c r="B281" s="98" t="s">
        <v>140</v>
      </c>
      <c r="C281" s="18"/>
      <c r="D281" s="19"/>
      <c r="E281" s="18">
        <v>139888</v>
      </c>
    </row>
    <row r="282" spans="1:5" x14ac:dyDescent="0.25">
      <c r="A282" s="15">
        <v>44952</v>
      </c>
      <c r="B282" s="98" t="s">
        <v>140</v>
      </c>
      <c r="C282" s="18"/>
      <c r="D282" s="19"/>
      <c r="E282" s="18">
        <v>59843</v>
      </c>
    </row>
    <row r="283" spans="1:5" x14ac:dyDescent="0.25">
      <c r="A283" s="15">
        <v>44952</v>
      </c>
      <c r="B283" s="98" t="s">
        <v>29</v>
      </c>
      <c r="C283" s="18"/>
      <c r="D283" s="19"/>
      <c r="E283" s="18">
        <v>21165</v>
      </c>
    </row>
    <row r="284" spans="1:5" x14ac:dyDescent="0.25">
      <c r="A284" s="15">
        <v>44952</v>
      </c>
      <c r="B284" s="98" t="s">
        <v>192</v>
      </c>
      <c r="C284" s="18"/>
      <c r="D284" s="19"/>
      <c r="E284" s="18">
        <v>76000</v>
      </c>
    </row>
    <row r="285" spans="1:5" x14ac:dyDescent="0.25">
      <c r="A285" s="15">
        <v>44952</v>
      </c>
      <c r="B285" s="98" t="s">
        <v>140</v>
      </c>
      <c r="C285" s="18"/>
      <c r="D285" s="19"/>
      <c r="E285" s="18">
        <v>43700</v>
      </c>
    </row>
    <row r="286" spans="1:5" x14ac:dyDescent="0.25">
      <c r="A286" s="15">
        <v>44952</v>
      </c>
      <c r="B286" s="98" t="s">
        <v>193</v>
      </c>
      <c r="C286" s="18"/>
      <c r="D286" s="19"/>
      <c r="E286" s="18">
        <v>25000</v>
      </c>
    </row>
    <row r="287" spans="1:5" x14ac:dyDescent="0.25">
      <c r="A287" s="15">
        <v>44952</v>
      </c>
      <c r="B287" s="98" t="s">
        <v>140</v>
      </c>
      <c r="C287" s="18"/>
      <c r="D287" s="19"/>
      <c r="E287" s="18">
        <v>126383</v>
      </c>
    </row>
    <row r="288" spans="1:5" x14ac:dyDescent="0.25">
      <c r="A288" s="15">
        <v>44952</v>
      </c>
      <c r="B288" s="98" t="s">
        <v>167</v>
      </c>
      <c r="C288" s="18"/>
      <c r="D288" s="19"/>
      <c r="E288" s="18">
        <v>25200</v>
      </c>
    </row>
    <row r="289" spans="1:5" x14ac:dyDescent="0.25">
      <c r="A289" s="15">
        <v>44952</v>
      </c>
      <c r="B289" s="98" t="s">
        <v>156</v>
      </c>
      <c r="C289" s="18"/>
      <c r="D289" s="19"/>
      <c r="E289" s="18">
        <v>52100</v>
      </c>
    </row>
    <row r="290" spans="1:5" x14ac:dyDescent="0.25">
      <c r="A290" s="15">
        <v>44953</v>
      </c>
      <c r="B290" s="98" t="s">
        <v>194</v>
      </c>
      <c r="C290" s="18"/>
      <c r="D290" s="19"/>
      <c r="E290" s="18">
        <v>84000</v>
      </c>
    </row>
    <row r="291" spans="1:5" x14ac:dyDescent="0.25">
      <c r="A291" s="15">
        <v>44953</v>
      </c>
      <c r="B291" s="98" t="s">
        <v>195</v>
      </c>
      <c r="C291" s="18"/>
      <c r="D291" s="19"/>
      <c r="E291" s="18">
        <v>90000</v>
      </c>
    </row>
    <row r="292" spans="1:5" x14ac:dyDescent="0.25">
      <c r="A292" s="15">
        <v>44954</v>
      </c>
      <c r="B292" s="98" t="s">
        <v>184</v>
      </c>
      <c r="C292" s="18"/>
      <c r="D292" s="19"/>
      <c r="E292" s="18">
        <v>4248</v>
      </c>
    </row>
    <row r="293" spans="1:5" x14ac:dyDescent="0.25">
      <c r="A293" s="15">
        <v>44956</v>
      </c>
      <c r="B293" s="98" t="s">
        <v>196</v>
      </c>
      <c r="C293" s="18"/>
      <c r="D293" s="19"/>
      <c r="E293" s="18">
        <v>3074</v>
      </c>
    </row>
    <row r="294" spans="1:5" x14ac:dyDescent="0.25">
      <c r="A294" s="15">
        <v>44956</v>
      </c>
      <c r="B294" s="98" t="s">
        <v>166</v>
      </c>
      <c r="C294" s="18"/>
      <c r="D294" s="19"/>
      <c r="E294" s="18">
        <v>14400</v>
      </c>
    </row>
    <row r="295" spans="1:5" x14ac:dyDescent="0.25">
      <c r="A295" s="15">
        <v>44956</v>
      </c>
      <c r="B295" s="98" t="s">
        <v>70</v>
      </c>
      <c r="C295" s="18"/>
      <c r="D295" s="19"/>
      <c r="E295" s="18">
        <v>70000</v>
      </c>
    </row>
    <row r="296" spans="1:5" x14ac:dyDescent="0.25">
      <c r="A296" s="15">
        <v>44956</v>
      </c>
      <c r="B296" s="98" t="s">
        <v>34</v>
      </c>
      <c r="C296" s="18"/>
      <c r="D296" s="19"/>
      <c r="E296" s="18">
        <v>10440</v>
      </c>
    </row>
    <row r="297" spans="1:5" x14ac:dyDescent="0.25">
      <c r="A297" s="15">
        <v>44957</v>
      </c>
      <c r="B297" s="98" t="s">
        <v>197</v>
      </c>
      <c r="C297" s="18"/>
      <c r="D297" s="19"/>
      <c r="E297" s="18">
        <v>60000</v>
      </c>
    </row>
    <row r="298" spans="1:5" x14ac:dyDescent="0.25">
      <c r="A298" s="15">
        <v>44958</v>
      </c>
      <c r="B298" s="98" t="s">
        <v>187</v>
      </c>
      <c r="C298" s="18"/>
      <c r="D298" s="19"/>
      <c r="E298" s="18">
        <v>7826</v>
      </c>
    </row>
    <row r="299" spans="1:5" x14ac:dyDescent="0.25">
      <c r="A299" s="15">
        <v>44958</v>
      </c>
      <c r="B299" s="98" t="s">
        <v>140</v>
      </c>
      <c r="C299" s="18"/>
      <c r="D299" s="19"/>
      <c r="E299" s="18">
        <v>81600</v>
      </c>
    </row>
    <row r="300" spans="1:5" x14ac:dyDescent="0.25">
      <c r="A300" s="15">
        <v>44958</v>
      </c>
      <c r="B300" s="98" t="s">
        <v>136</v>
      </c>
      <c r="C300" s="18"/>
      <c r="D300" s="19"/>
      <c r="E300" s="18">
        <v>4708</v>
      </c>
    </row>
    <row r="301" spans="1:5" x14ac:dyDescent="0.25">
      <c r="A301" s="15">
        <v>44959</v>
      </c>
      <c r="B301" s="98" t="s">
        <v>140</v>
      </c>
      <c r="C301" s="18"/>
      <c r="D301" s="19"/>
      <c r="E301" s="18">
        <v>142179</v>
      </c>
    </row>
    <row r="302" spans="1:5" x14ac:dyDescent="0.25">
      <c r="A302" s="15">
        <v>44959</v>
      </c>
      <c r="B302" s="98" t="s">
        <v>82</v>
      </c>
      <c r="C302" s="18"/>
      <c r="D302" s="19"/>
      <c r="E302" s="18">
        <v>64000</v>
      </c>
    </row>
    <row r="303" spans="1:5" x14ac:dyDescent="0.25">
      <c r="A303" s="15">
        <v>44959</v>
      </c>
      <c r="B303" s="98" t="s">
        <v>165</v>
      </c>
      <c r="C303" s="18"/>
      <c r="D303" s="19"/>
      <c r="E303" s="18">
        <v>49896</v>
      </c>
    </row>
    <row r="304" spans="1:5" x14ac:dyDescent="0.25">
      <c r="A304" s="15">
        <v>44959</v>
      </c>
      <c r="B304" s="98" t="s">
        <v>168</v>
      </c>
      <c r="C304" s="18"/>
      <c r="D304" s="19"/>
      <c r="E304" s="18">
        <v>406000</v>
      </c>
    </row>
    <row r="305" spans="1:5" x14ac:dyDescent="0.25">
      <c r="A305" s="15">
        <v>44959</v>
      </c>
      <c r="B305" s="98" t="s">
        <v>212</v>
      </c>
      <c r="C305" s="18"/>
      <c r="D305" s="19"/>
      <c r="E305" s="18">
        <f>2000*30</f>
        <v>60000</v>
      </c>
    </row>
    <row r="306" spans="1:5" x14ac:dyDescent="0.25">
      <c r="A306" s="15">
        <v>44959</v>
      </c>
      <c r="B306" s="98" t="s">
        <v>213</v>
      </c>
      <c r="C306" s="18"/>
      <c r="D306" s="19"/>
      <c r="E306" s="18">
        <f>50*1000+100*1000</f>
        <v>150000</v>
      </c>
    </row>
    <row r="307" spans="1:5" x14ac:dyDescent="0.25">
      <c r="A307" s="15">
        <v>44960</v>
      </c>
      <c r="B307" s="98" t="s">
        <v>157</v>
      </c>
      <c r="C307" s="18"/>
      <c r="D307" s="19"/>
      <c r="E307" s="18">
        <v>120483</v>
      </c>
    </row>
    <row r="308" spans="1:5" x14ac:dyDescent="0.25">
      <c r="A308" s="15">
        <v>44960</v>
      </c>
      <c r="B308" s="98" t="s">
        <v>198</v>
      </c>
      <c r="C308" s="18"/>
      <c r="D308" s="19"/>
      <c r="E308" s="18">
        <v>11509</v>
      </c>
    </row>
    <row r="309" spans="1:5" x14ac:dyDescent="0.25">
      <c r="A309" s="15">
        <v>44960</v>
      </c>
      <c r="B309" s="98" t="s">
        <v>198</v>
      </c>
      <c r="C309" s="18"/>
      <c r="D309" s="19"/>
      <c r="E309" s="18">
        <v>7942</v>
      </c>
    </row>
    <row r="310" spans="1:5" x14ac:dyDescent="0.25">
      <c r="A310" s="15">
        <v>44960</v>
      </c>
      <c r="B310" s="98" t="s">
        <v>33</v>
      </c>
      <c r="C310" s="18"/>
      <c r="D310" s="19"/>
      <c r="E310" s="18">
        <v>35000</v>
      </c>
    </row>
    <row r="311" spans="1:5" x14ac:dyDescent="0.25">
      <c r="A311" s="15">
        <v>44964</v>
      </c>
      <c r="B311" s="98" t="s">
        <v>225</v>
      </c>
      <c r="C311" s="18"/>
      <c r="D311" s="19"/>
      <c r="E311" s="18">
        <v>500</v>
      </c>
    </row>
    <row r="312" spans="1:5" x14ac:dyDescent="0.25">
      <c r="A312" s="15">
        <v>44965</v>
      </c>
      <c r="B312" s="98" t="s">
        <v>165</v>
      </c>
      <c r="C312" s="18"/>
      <c r="D312" s="19"/>
      <c r="E312" s="18">
        <v>49896</v>
      </c>
    </row>
    <row r="313" spans="1:5" x14ac:dyDescent="0.25">
      <c r="A313" s="15">
        <v>44965</v>
      </c>
      <c r="B313" s="98" t="s">
        <v>166</v>
      </c>
      <c r="C313" s="18"/>
      <c r="D313" s="19"/>
      <c r="E313" s="18">
        <v>38040</v>
      </c>
    </row>
    <row r="314" spans="1:5" x14ac:dyDescent="0.25">
      <c r="A314" s="15">
        <v>44965</v>
      </c>
      <c r="B314" s="98" t="s">
        <v>199</v>
      </c>
      <c r="C314" s="18"/>
      <c r="D314" s="19"/>
      <c r="E314" s="18">
        <v>108000</v>
      </c>
    </row>
    <row r="315" spans="1:5" x14ac:dyDescent="0.25">
      <c r="A315" s="15">
        <v>44965</v>
      </c>
      <c r="B315" s="98" t="s">
        <v>200</v>
      </c>
      <c r="C315" s="18"/>
      <c r="D315" s="19"/>
      <c r="E315" s="18">
        <v>64200</v>
      </c>
    </row>
    <row r="316" spans="1:5" x14ac:dyDescent="0.25">
      <c r="A316" s="15">
        <v>44965</v>
      </c>
      <c r="B316" s="98" t="s">
        <v>219</v>
      </c>
      <c r="C316" s="18"/>
      <c r="D316" s="19"/>
      <c r="E316" s="18">
        <v>14579</v>
      </c>
    </row>
    <row r="317" spans="1:5" x14ac:dyDescent="0.25">
      <c r="A317" s="15">
        <v>44966</v>
      </c>
      <c r="B317" s="98" t="s">
        <v>158</v>
      </c>
      <c r="C317" s="18"/>
      <c r="D317" s="19"/>
      <c r="E317" s="18">
        <v>104052</v>
      </c>
    </row>
    <row r="318" spans="1:5" x14ac:dyDescent="0.25">
      <c r="A318" s="15">
        <v>44966</v>
      </c>
      <c r="B318" s="98" t="s">
        <v>168</v>
      </c>
      <c r="C318" s="18"/>
      <c r="D318" s="19"/>
      <c r="E318" s="18">
        <v>338800</v>
      </c>
    </row>
    <row r="319" spans="1:5" x14ac:dyDescent="0.25">
      <c r="A319" s="15">
        <v>44966</v>
      </c>
      <c r="B319" s="98" t="s">
        <v>172</v>
      </c>
      <c r="C319" s="18"/>
      <c r="D319" s="19"/>
      <c r="E319" s="18">
        <v>41335</v>
      </c>
    </row>
    <row r="320" spans="1:5" x14ac:dyDescent="0.25">
      <c r="A320" s="15">
        <v>44966</v>
      </c>
      <c r="B320" s="98" t="s">
        <v>201</v>
      </c>
      <c r="C320" s="18"/>
      <c r="D320" s="19"/>
      <c r="E320" s="18">
        <v>108000</v>
      </c>
    </row>
    <row r="321" spans="1:5" x14ac:dyDescent="0.25">
      <c r="A321" s="15">
        <v>44966</v>
      </c>
      <c r="B321" s="98" t="s">
        <v>140</v>
      </c>
      <c r="C321" s="18"/>
      <c r="D321" s="19"/>
      <c r="E321" s="18">
        <v>185354</v>
      </c>
    </row>
    <row r="322" spans="1:5" x14ac:dyDescent="0.25">
      <c r="A322" s="15">
        <v>44966</v>
      </c>
      <c r="B322" s="98" t="s">
        <v>202</v>
      </c>
      <c r="C322" s="18"/>
      <c r="D322" s="19"/>
      <c r="E322" s="18">
        <v>23706</v>
      </c>
    </row>
    <row r="323" spans="1:5" x14ac:dyDescent="0.25">
      <c r="A323" s="15">
        <v>44966</v>
      </c>
      <c r="B323" s="98" t="s">
        <v>140</v>
      </c>
      <c r="C323" s="18"/>
      <c r="D323" s="19"/>
      <c r="E323" s="18">
        <v>22066</v>
      </c>
    </row>
    <row r="324" spans="1:5" x14ac:dyDescent="0.25">
      <c r="A324" s="15">
        <v>44966</v>
      </c>
      <c r="B324" s="98" t="s">
        <v>140</v>
      </c>
      <c r="C324" s="18"/>
      <c r="D324" s="19"/>
      <c r="E324" s="18">
        <v>84612</v>
      </c>
    </row>
    <row r="325" spans="1:5" x14ac:dyDescent="0.25">
      <c r="A325" s="15">
        <v>44966</v>
      </c>
      <c r="B325" s="98" t="s">
        <v>200</v>
      </c>
      <c r="C325" s="18"/>
      <c r="D325" s="19"/>
      <c r="E325" s="18">
        <v>64000</v>
      </c>
    </row>
    <row r="326" spans="1:5" x14ac:dyDescent="0.25">
      <c r="A326" s="15">
        <v>44967</v>
      </c>
      <c r="B326" s="98" t="s">
        <v>203</v>
      </c>
      <c r="C326" s="18"/>
      <c r="D326" s="19"/>
      <c r="E326" s="18">
        <v>3000</v>
      </c>
    </row>
    <row r="327" spans="1:5" x14ac:dyDescent="0.25">
      <c r="A327" s="15">
        <v>44967</v>
      </c>
      <c r="B327" s="98" t="s">
        <v>237</v>
      </c>
      <c r="C327" s="18"/>
      <c r="D327" s="19"/>
      <c r="E327" s="18">
        <v>18350</v>
      </c>
    </row>
    <row r="328" spans="1:5" x14ac:dyDescent="0.25">
      <c r="A328" s="15">
        <v>44968</v>
      </c>
      <c r="B328" s="98" t="s">
        <v>29</v>
      </c>
      <c r="C328" s="18"/>
      <c r="D328" s="19"/>
      <c r="E328" s="18">
        <v>33704</v>
      </c>
    </row>
    <row r="329" spans="1:5" x14ac:dyDescent="0.25">
      <c r="A329" s="15">
        <v>44968</v>
      </c>
      <c r="B329" s="98" t="s">
        <v>204</v>
      </c>
      <c r="C329" s="18"/>
      <c r="D329" s="19"/>
      <c r="E329" s="18">
        <v>8800</v>
      </c>
    </row>
    <row r="330" spans="1:5" x14ac:dyDescent="0.25">
      <c r="A330" s="15">
        <v>44970</v>
      </c>
      <c r="B330" s="98" t="s">
        <v>140</v>
      </c>
      <c r="C330" s="18"/>
      <c r="D330" s="19"/>
      <c r="E330" s="18">
        <v>10000</v>
      </c>
    </row>
    <row r="331" spans="1:5" x14ac:dyDescent="0.25">
      <c r="A331" s="15">
        <v>44970</v>
      </c>
      <c r="B331" s="98" t="s">
        <v>140</v>
      </c>
      <c r="C331" s="18"/>
      <c r="D331" s="19"/>
      <c r="E331" s="18">
        <v>112219</v>
      </c>
    </row>
    <row r="332" spans="1:5" x14ac:dyDescent="0.25">
      <c r="A332" s="15">
        <v>44970</v>
      </c>
      <c r="B332" s="98" t="s">
        <v>205</v>
      </c>
      <c r="C332" s="18"/>
      <c r="D332" s="19"/>
      <c r="E332" s="18">
        <v>14262</v>
      </c>
    </row>
    <row r="333" spans="1:5" x14ac:dyDescent="0.25">
      <c r="A333" s="15">
        <v>44971</v>
      </c>
      <c r="B333" s="98" t="s">
        <v>159</v>
      </c>
      <c r="C333" s="18"/>
      <c r="D333" s="19"/>
      <c r="E333" s="18">
        <v>33582</v>
      </c>
    </row>
    <row r="334" spans="1:5" x14ac:dyDescent="0.25">
      <c r="A334" s="15">
        <v>44971</v>
      </c>
      <c r="B334" s="98" t="s">
        <v>160</v>
      </c>
      <c r="C334" s="18"/>
      <c r="D334" s="19"/>
      <c r="E334" s="18">
        <v>96555</v>
      </c>
    </row>
    <row r="335" spans="1:5" x14ac:dyDescent="0.25">
      <c r="A335" s="15">
        <v>44971</v>
      </c>
      <c r="B335" s="98" t="s">
        <v>166</v>
      </c>
      <c r="C335" s="18"/>
      <c r="D335" s="19"/>
      <c r="E335" s="18">
        <v>68472</v>
      </c>
    </row>
    <row r="336" spans="1:5" x14ac:dyDescent="0.25">
      <c r="A336" s="15">
        <v>44971</v>
      </c>
      <c r="B336" s="98" t="s">
        <v>171</v>
      </c>
      <c r="C336" s="18"/>
      <c r="D336" s="19"/>
      <c r="E336" s="18">
        <v>270000</v>
      </c>
    </row>
    <row r="337" spans="1:5" x14ac:dyDescent="0.25">
      <c r="A337" s="15">
        <v>44971</v>
      </c>
      <c r="B337" s="98" t="s">
        <v>209</v>
      </c>
      <c r="C337" s="18"/>
      <c r="D337" s="19"/>
      <c r="E337" s="18">
        <v>99792</v>
      </c>
    </row>
    <row r="338" spans="1:5" x14ac:dyDescent="0.25">
      <c r="A338" s="15">
        <v>44971</v>
      </c>
      <c r="B338" s="98" t="s">
        <v>184</v>
      </c>
      <c r="C338" s="18"/>
      <c r="D338" s="19"/>
      <c r="E338" s="18">
        <v>122327</v>
      </c>
    </row>
    <row r="339" spans="1:5" x14ac:dyDescent="0.25">
      <c r="A339" s="15">
        <v>44972</v>
      </c>
      <c r="B339" s="98" t="s">
        <v>167</v>
      </c>
      <c r="C339" s="18"/>
      <c r="D339" s="19"/>
      <c r="E339" s="18">
        <v>25200</v>
      </c>
    </row>
    <row r="340" spans="1:5" x14ac:dyDescent="0.25">
      <c r="A340" s="15">
        <v>44972</v>
      </c>
      <c r="B340" s="98" t="s">
        <v>161</v>
      </c>
      <c r="C340" s="18"/>
      <c r="D340" s="19"/>
      <c r="E340" s="18">
        <v>136702</v>
      </c>
    </row>
    <row r="341" spans="1:5" x14ac:dyDescent="0.25">
      <c r="A341" s="15">
        <v>44972</v>
      </c>
      <c r="B341" s="98" t="s">
        <v>162</v>
      </c>
      <c r="C341" s="18"/>
      <c r="D341" s="19"/>
      <c r="E341" s="18">
        <v>5005</v>
      </c>
    </row>
    <row r="342" spans="1:5" x14ac:dyDescent="0.25">
      <c r="A342" s="15">
        <v>44972</v>
      </c>
      <c r="B342" s="98" t="s">
        <v>133</v>
      </c>
      <c r="C342" s="18"/>
      <c r="D342" s="19"/>
      <c r="E342" s="18">
        <v>89630</v>
      </c>
    </row>
    <row r="343" spans="1:5" x14ac:dyDescent="0.25">
      <c r="A343" s="15">
        <v>44972</v>
      </c>
      <c r="B343" s="98" t="s">
        <v>206</v>
      </c>
      <c r="C343" s="18"/>
      <c r="D343" s="19"/>
      <c r="E343" s="18">
        <v>13726</v>
      </c>
    </row>
    <row r="344" spans="1:5" x14ac:dyDescent="0.25">
      <c r="A344" s="15">
        <v>44972</v>
      </c>
      <c r="B344" s="98" t="s">
        <v>187</v>
      </c>
      <c r="C344" s="18"/>
      <c r="D344" s="19"/>
      <c r="E344" s="18">
        <v>7826</v>
      </c>
    </row>
    <row r="345" spans="1:5" x14ac:dyDescent="0.25">
      <c r="A345" s="15">
        <v>44972</v>
      </c>
      <c r="B345" s="98" t="s">
        <v>140</v>
      </c>
      <c r="C345" s="18"/>
      <c r="D345" s="19"/>
      <c r="E345" s="18">
        <v>35839</v>
      </c>
    </row>
    <row r="346" spans="1:5" x14ac:dyDescent="0.25">
      <c r="A346" s="15">
        <v>44972</v>
      </c>
      <c r="B346" s="98" t="s">
        <v>140</v>
      </c>
      <c r="C346" s="18"/>
      <c r="D346" s="19"/>
      <c r="E346" s="18">
        <v>72543</v>
      </c>
    </row>
    <row r="347" spans="1:5" x14ac:dyDescent="0.25">
      <c r="A347" s="15">
        <v>44972</v>
      </c>
      <c r="B347" s="98" t="s">
        <v>206</v>
      </c>
      <c r="C347" s="18"/>
      <c r="D347" s="19"/>
      <c r="E347" s="18">
        <v>16097</v>
      </c>
    </row>
    <row r="348" spans="1:5" x14ac:dyDescent="0.25">
      <c r="A348" s="15">
        <v>44972</v>
      </c>
      <c r="B348" s="98" t="s">
        <v>187</v>
      </c>
      <c r="C348" s="18"/>
      <c r="D348" s="19"/>
      <c r="E348" s="18">
        <v>7826</v>
      </c>
    </row>
    <row r="349" spans="1:5" x14ac:dyDescent="0.25">
      <c r="A349" s="15">
        <v>44972</v>
      </c>
      <c r="B349" s="98" t="s">
        <v>224</v>
      </c>
      <c r="C349" s="18"/>
      <c r="D349" s="19"/>
      <c r="E349" s="18">
        <v>1669</v>
      </c>
    </row>
    <row r="350" spans="1:5" x14ac:dyDescent="0.25">
      <c r="A350" s="15">
        <v>44972</v>
      </c>
      <c r="B350" s="98" t="s">
        <v>33</v>
      </c>
      <c r="C350" s="18"/>
      <c r="D350" s="19"/>
      <c r="E350" s="18">
        <v>22198</v>
      </c>
    </row>
    <row r="351" spans="1:5" x14ac:dyDescent="0.25">
      <c r="A351" s="15">
        <v>44973</v>
      </c>
      <c r="B351" s="98" t="s">
        <v>70</v>
      </c>
      <c r="C351" s="18"/>
      <c r="D351" s="19"/>
      <c r="E351" s="18">
        <v>35000</v>
      </c>
    </row>
    <row r="352" spans="1:5" x14ac:dyDescent="0.25">
      <c r="A352" s="15">
        <v>44973</v>
      </c>
      <c r="B352" s="98" t="s">
        <v>207</v>
      </c>
      <c r="C352" s="18"/>
      <c r="D352" s="19"/>
      <c r="E352" s="18">
        <v>119000</v>
      </c>
    </row>
    <row r="353" spans="1:5" x14ac:dyDescent="0.25">
      <c r="A353" s="15">
        <v>44973</v>
      </c>
      <c r="B353" s="98" t="s">
        <v>223</v>
      </c>
      <c r="C353" s="18"/>
      <c r="D353" s="19"/>
      <c r="E353" s="18">
        <v>1300</v>
      </c>
    </row>
    <row r="354" spans="1:5" x14ac:dyDescent="0.25">
      <c r="A354" s="15">
        <v>44974</v>
      </c>
      <c r="B354" s="98" t="s">
        <v>208</v>
      </c>
      <c r="C354" s="18"/>
      <c r="D354" s="19"/>
      <c r="E354" s="18">
        <v>262500</v>
      </c>
    </row>
    <row r="355" spans="1:5" x14ac:dyDescent="0.25">
      <c r="A355" s="15">
        <v>44974</v>
      </c>
      <c r="B355" s="98" t="s">
        <v>82</v>
      </c>
      <c r="C355" s="18"/>
      <c r="D355" s="19"/>
      <c r="E355" s="18">
        <v>96000</v>
      </c>
    </row>
    <row r="356" spans="1:5" x14ac:dyDescent="0.25">
      <c r="A356" s="15">
        <v>44975</v>
      </c>
      <c r="B356" s="98" t="s">
        <v>221</v>
      </c>
      <c r="C356" s="18"/>
      <c r="D356" s="19"/>
      <c r="E356" s="18">
        <v>247500</v>
      </c>
    </row>
    <row r="357" spans="1:5" x14ac:dyDescent="0.25">
      <c r="A357" s="15">
        <v>44975</v>
      </c>
      <c r="B357" s="98" t="s">
        <v>222</v>
      </c>
      <c r="C357" s="18"/>
      <c r="D357" s="19"/>
      <c r="E357" s="18">
        <v>14942</v>
      </c>
    </row>
    <row r="358" spans="1:5" x14ac:dyDescent="0.25">
      <c r="A358" s="15">
        <v>44977</v>
      </c>
      <c r="B358" s="98" t="s">
        <v>210</v>
      </c>
      <c r="C358" s="18"/>
      <c r="D358" s="19"/>
      <c r="E358" s="18">
        <v>189000</v>
      </c>
    </row>
    <row r="359" spans="1:5" x14ac:dyDescent="0.25">
      <c r="A359" s="15">
        <v>44977</v>
      </c>
      <c r="B359" s="98" t="s">
        <v>211</v>
      </c>
      <c r="C359" s="18"/>
      <c r="D359" s="19"/>
      <c r="E359" s="18">
        <v>14300</v>
      </c>
    </row>
    <row r="360" spans="1:5" x14ac:dyDescent="0.25">
      <c r="A360" s="15">
        <v>44979</v>
      </c>
      <c r="B360" s="98" t="s">
        <v>163</v>
      </c>
      <c r="C360" s="18"/>
      <c r="D360" s="19"/>
      <c r="E360" s="18">
        <v>68212</v>
      </c>
    </row>
    <row r="361" spans="1:5" x14ac:dyDescent="0.25">
      <c r="A361" s="15">
        <v>44979</v>
      </c>
      <c r="B361" s="98" t="s">
        <v>70</v>
      </c>
      <c r="C361" s="18"/>
      <c r="D361" s="19"/>
      <c r="E361" s="18">
        <v>53200</v>
      </c>
    </row>
    <row r="362" spans="1:5" x14ac:dyDescent="0.25">
      <c r="A362" s="15">
        <v>44979</v>
      </c>
      <c r="B362" s="98" t="s">
        <v>140</v>
      </c>
      <c r="C362" s="18"/>
      <c r="D362" s="19"/>
      <c r="E362" s="18">
        <v>120882</v>
      </c>
    </row>
    <row r="363" spans="1:5" x14ac:dyDescent="0.25">
      <c r="A363" s="15">
        <v>44979</v>
      </c>
      <c r="B363" s="98" t="s">
        <v>140</v>
      </c>
      <c r="C363" s="18"/>
      <c r="D363" s="19"/>
      <c r="E363" s="18">
        <v>15148</v>
      </c>
    </row>
    <row r="364" spans="1:5" x14ac:dyDescent="0.25">
      <c r="A364" s="15">
        <v>44979</v>
      </c>
      <c r="B364" s="98" t="s">
        <v>140</v>
      </c>
      <c r="C364" s="18"/>
      <c r="D364" s="19"/>
      <c r="E364" s="18">
        <v>3632</v>
      </c>
    </row>
    <row r="365" spans="1:5" x14ac:dyDescent="0.25">
      <c r="A365" s="15">
        <v>44979</v>
      </c>
      <c r="B365" s="98" t="s">
        <v>140</v>
      </c>
      <c r="C365" s="18"/>
      <c r="D365" s="19"/>
      <c r="E365" s="18">
        <v>39043</v>
      </c>
    </row>
    <row r="366" spans="1:5" x14ac:dyDescent="0.25">
      <c r="A366" s="15">
        <v>44979</v>
      </c>
      <c r="B366" s="98" t="s">
        <v>219</v>
      </c>
      <c r="C366" s="18"/>
      <c r="D366" s="19"/>
      <c r="E366" s="18">
        <v>14200</v>
      </c>
    </row>
    <row r="367" spans="1:5" x14ac:dyDescent="0.25">
      <c r="A367" s="15">
        <v>45008</v>
      </c>
      <c r="B367" s="98" t="s">
        <v>208</v>
      </c>
      <c r="C367" s="18"/>
      <c r="D367" s="19"/>
      <c r="E367" s="18">
        <v>262500</v>
      </c>
    </row>
    <row r="368" spans="1:5" x14ac:dyDescent="0.25">
      <c r="A368" s="15">
        <v>44981</v>
      </c>
      <c r="B368" s="98" t="s">
        <v>15</v>
      </c>
      <c r="C368" s="18"/>
      <c r="D368" s="19"/>
      <c r="E368" s="18">
        <v>8000</v>
      </c>
    </row>
    <row r="369" spans="1:5" x14ac:dyDescent="0.25">
      <c r="A369" s="15">
        <v>44982</v>
      </c>
      <c r="B369" s="98" t="s">
        <v>220</v>
      </c>
      <c r="C369" s="18"/>
      <c r="D369" s="19"/>
      <c r="E369" s="18">
        <v>128000</v>
      </c>
    </row>
    <row r="370" spans="1:5" x14ac:dyDescent="0.25">
      <c r="A370" s="15">
        <v>44984</v>
      </c>
      <c r="B370" s="98" t="s">
        <v>219</v>
      </c>
      <c r="C370" s="18"/>
      <c r="D370" s="19"/>
      <c r="E370" s="18">
        <v>13455</v>
      </c>
    </row>
    <row r="371" spans="1:5" x14ac:dyDescent="0.25">
      <c r="A371" s="15">
        <v>44984</v>
      </c>
      <c r="B371" s="98" t="s">
        <v>218</v>
      </c>
      <c r="C371" s="18"/>
      <c r="D371" s="19"/>
      <c r="E371" s="18">
        <v>45000</v>
      </c>
    </row>
    <row r="372" spans="1:5" x14ac:dyDescent="0.25">
      <c r="A372" s="15">
        <v>44984</v>
      </c>
      <c r="B372" s="98" t="s">
        <v>217</v>
      </c>
      <c r="C372" s="18"/>
      <c r="D372" s="19"/>
      <c r="E372" s="18">
        <v>84000</v>
      </c>
    </row>
    <row r="373" spans="1:5" x14ac:dyDescent="0.25">
      <c r="A373" s="15">
        <v>44985</v>
      </c>
      <c r="B373" s="98" t="s">
        <v>216</v>
      </c>
      <c r="C373" s="18"/>
      <c r="D373" s="19"/>
      <c r="E373" s="18">
        <v>40179</v>
      </c>
    </row>
    <row r="374" spans="1:5" x14ac:dyDescent="0.25">
      <c r="A374" s="15">
        <v>44985</v>
      </c>
      <c r="B374" s="98" t="s">
        <v>140</v>
      </c>
      <c r="C374" s="18"/>
      <c r="D374" s="19"/>
      <c r="E374" s="18">
        <v>246045</v>
      </c>
    </row>
    <row r="375" spans="1:5" x14ac:dyDescent="0.25">
      <c r="A375" s="15">
        <v>44985</v>
      </c>
      <c r="B375" s="98" t="s">
        <v>82</v>
      </c>
      <c r="C375" s="18"/>
      <c r="D375" s="19"/>
      <c r="E375" s="18">
        <v>3200</v>
      </c>
    </row>
    <row r="376" spans="1:5" x14ac:dyDescent="0.25">
      <c r="A376" s="15">
        <v>44985</v>
      </c>
      <c r="B376" s="98" t="s">
        <v>219</v>
      </c>
      <c r="C376" s="18"/>
      <c r="D376" s="19"/>
      <c r="E376" s="18">
        <v>13959</v>
      </c>
    </row>
    <row r="377" spans="1:5" x14ac:dyDescent="0.25">
      <c r="A377" s="15">
        <v>44985</v>
      </c>
      <c r="B377" s="98" t="s">
        <v>219</v>
      </c>
      <c r="C377" s="18"/>
      <c r="D377" s="19"/>
      <c r="E377" s="18">
        <v>13959</v>
      </c>
    </row>
    <row r="378" spans="1:5" x14ac:dyDescent="0.25">
      <c r="A378" s="15">
        <v>44986</v>
      </c>
      <c r="B378" s="98" t="s">
        <v>236</v>
      </c>
      <c r="C378" s="18"/>
      <c r="D378" s="19"/>
      <c r="E378" s="18">
        <v>13000</v>
      </c>
    </row>
    <row r="379" spans="1:5" x14ac:dyDescent="0.25">
      <c r="A379" s="15">
        <v>44986</v>
      </c>
      <c r="B379" s="98" t="s">
        <v>250</v>
      </c>
      <c r="C379" s="18"/>
      <c r="D379" s="19"/>
      <c r="E379" s="18">
        <v>62928</v>
      </c>
    </row>
    <row r="380" spans="1:5" x14ac:dyDescent="0.25">
      <c r="A380" s="15">
        <v>44986</v>
      </c>
      <c r="B380" s="98" t="s">
        <v>214</v>
      </c>
      <c r="C380" s="18"/>
      <c r="D380" s="19"/>
      <c r="E380" s="18">
        <v>1750</v>
      </c>
    </row>
    <row r="381" spans="1:5" x14ac:dyDescent="0.25">
      <c r="A381" s="15">
        <v>44986</v>
      </c>
      <c r="B381" s="98" t="s">
        <v>226</v>
      </c>
      <c r="C381" s="18"/>
      <c r="D381" s="19"/>
      <c r="E381" s="18">
        <v>84266</v>
      </c>
    </row>
    <row r="382" spans="1:5" x14ac:dyDescent="0.25">
      <c r="A382" s="15">
        <v>44986</v>
      </c>
      <c r="B382" s="100" t="s">
        <v>140</v>
      </c>
      <c r="C382" s="18"/>
      <c r="D382" s="19"/>
      <c r="E382" s="18">
        <v>11559</v>
      </c>
    </row>
    <row r="383" spans="1:5" x14ac:dyDescent="0.25">
      <c r="A383" s="15">
        <v>44986</v>
      </c>
      <c r="B383" s="100" t="s">
        <v>140</v>
      </c>
      <c r="C383" s="18"/>
      <c r="D383" s="19"/>
      <c r="E383" s="18">
        <v>7359</v>
      </c>
    </row>
    <row r="384" spans="1:5" x14ac:dyDescent="0.25">
      <c r="A384" s="15">
        <v>44986</v>
      </c>
      <c r="B384" s="100" t="s">
        <v>251</v>
      </c>
      <c r="C384" s="18"/>
      <c r="D384" s="19"/>
      <c r="E384" s="18">
        <v>9324</v>
      </c>
    </row>
  </sheetData>
  <autoFilter ref="A21:E384" xr:uid="{2A53E1FA-E0AD-46C8-B0CD-96F716C5B073}">
    <sortState xmlns:xlrd2="http://schemas.microsoft.com/office/spreadsheetml/2017/richdata2" ref="A22:E184">
      <sortCondition ref="A22:A184"/>
    </sortState>
  </autoFilter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2022-11-05T13:50:55Z</cp:lastPrinted>
  <dcterms:created xsi:type="dcterms:W3CDTF">2022-11-02T11:12:34Z</dcterms:created>
  <dcterms:modified xsi:type="dcterms:W3CDTF">2023-03-01T15:17:05Z</dcterms:modified>
</cp:coreProperties>
</file>