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\Desktop\Аптечки на фронт\Отчёт 26.12.2022\"/>
    </mc:Choice>
  </mc:AlternateContent>
  <xr:revisionPtr revIDLastSave="0" documentId="13_ncr:1_{8001A22F-1C78-4FCD-99CF-CDA4A5379E10}" xr6:coauthVersionLast="47" xr6:coauthVersionMax="47" xr10:uidLastSave="{00000000-0000-0000-0000-000000000000}"/>
  <bookViews>
    <workbookView xWindow="-120" yWindow="-120" windowWidth="29040" windowHeight="15840" xr2:uid="{1F248B6A-AEFF-49CC-B735-08F3B1653693}"/>
  </bookViews>
  <sheets>
    <sheet name="Лист2" sheetId="2" r:id="rId1"/>
  </sheets>
  <definedNames>
    <definedName name="_xlnm._FilterDatabase" localSheetId="0" hidden="1">Лист2!$A$12:$E$175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E168" i="2"/>
  <c r="D153" i="2"/>
  <c r="D121" i="2"/>
  <c r="E170" i="2"/>
  <c r="E169" i="2"/>
  <c r="E126" i="2"/>
  <c r="E120" i="2"/>
  <c r="E94" i="2"/>
  <c r="E38" i="2"/>
  <c r="E59" i="2"/>
  <c r="E58" i="2"/>
  <c r="D58" i="2" s="1"/>
  <c r="D60" i="2"/>
  <c r="E13" i="2"/>
  <c r="D77" i="2"/>
  <c r="D93" i="2"/>
  <c r="D92" i="2"/>
  <c r="D48" i="2"/>
  <c r="D62" i="2"/>
  <c r="D61" i="2"/>
  <c r="D56" i="2"/>
  <c r="D45" i="2"/>
  <c r="D18" i="2"/>
  <c r="E43" i="2"/>
  <c r="E42" i="2"/>
  <c r="E53" i="2"/>
  <c r="D52" i="2"/>
  <c r="D72" i="2"/>
  <c r="E50" i="2"/>
  <c r="E39" i="2"/>
  <c r="E95" i="2"/>
  <c r="D95" i="2" s="1"/>
  <c r="D51" i="2"/>
  <c r="E17" i="2"/>
  <c r="E41" i="2"/>
  <c r="E104" i="2"/>
  <c r="E97" i="2"/>
  <c r="E85" i="2"/>
  <c r="E16" i="2"/>
  <c r="E15" i="2"/>
  <c r="D75" i="2"/>
  <c r="E40" i="2"/>
  <c r="E103" i="2"/>
  <c r="E14" i="2"/>
  <c r="E46" i="2"/>
  <c r="C101" i="2"/>
  <c r="D101" i="2" s="1"/>
  <c r="C100" i="2"/>
  <c r="D100" i="2" s="1"/>
  <c r="C99" i="2"/>
  <c r="C98" i="2"/>
  <c r="C71" i="2"/>
  <c r="D71" i="2" s="1"/>
  <c r="C70" i="2"/>
  <c r="D57" i="2"/>
  <c r="D28" i="2"/>
  <c r="D91" i="2"/>
  <c r="D90" i="2"/>
  <c r="D89" i="2"/>
  <c r="D88" i="2"/>
  <c r="D87" i="2"/>
  <c r="D86" i="2"/>
  <c r="D84" i="2"/>
  <c r="D83" i="2"/>
  <c r="D82" i="2"/>
  <c r="D81" i="2"/>
  <c r="D80" i="2"/>
  <c r="D79" i="2"/>
  <c r="D78" i="2"/>
  <c r="D27" i="2"/>
  <c r="D26" i="2"/>
  <c r="D25" i="2"/>
  <c r="D29" i="2"/>
  <c r="C24" i="2"/>
  <c r="D23" i="2"/>
  <c r="D22" i="2"/>
  <c r="D21" i="2"/>
  <c r="D20" i="2"/>
  <c r="D19" i="2"/>
  <c r="D98" i="2" l="1"/>
  <c r="D99" i="2"/>
  <c r="D70" i="2"/>
  <c r="E9" i="2"/>
  <c r="E10" i="2" s="1"/>
</calcChain>
</file>

<file path=xl/sharedStrings.xml><?xml version="1.0" encoding="utf-8"?>
<sst xmlns="http://schemas.openxmlformats.org/spreadsheetml/2006/main" count="175" uniqueCount="57">
  <si>
    <t>Дата</t>
  </si>
  <si>
    <t>Вид продукции</t>
  </si>
  <si>
    <t>Кол-во</t>
  </si>
  <si>
    <t>Гемостатическая губка 9*9</t>
  </si>
  <si>
    <t>Гемостатическая губка 5*5</t>
  </si>
  <si>
    <t>ИПП</t>
  </si>
  <si>
    <t>Покрывало спасательное</t>
  </si>
  <si>
    <t>Жгут эсмарха</t>
  </si>
  <si>
    <t>Жгут эсмарха короткий</t>
  </si>
  <si>
    <t>Маркеры перманентные</t>
  </si>
  <si>
    <t>Скотч армированный 5 м</t>
  </si>
  <si>
    <t>Ножницы</t>
  </si>
  <si>
    <t>Наклейки Врачи, вы не одни</t>
  </si>
  <si>
    <t>Бинты компрессионные</t>
  </si>
  <si>
    <t>Ткани для носилок</t>
  </si>
  <si>
    <t>Салфетки спиртовые 135*185</t>
  </si>
  <si>
    <t>Гофрокороб 185*185*77</t>
  </si>
  <si>
    <t>Стрептоцид</t>
  </si>
  <si>
    <t>Цена, руб</t>
  </si>
  <si>
    <t>Сумма, руб</t>
  </si>
  <si>
    <t>Итого куплено для аптечек, руб</t>
  </si>
  <si>
    <t>Итого остаток/ дефицит, руб</t>
  </si>
  <si>
    <t>Одеяло спасательное</t>
  </si>
  <si>
    <t>Пакеты</t>
  </si>
  <si>
    <t>Подсумок медицинский</t>
  </si>
  <si>
    <t>Коробка 600*400*400</t>
  </si>
  <si>
    <t>Итого собрано по-другому (СБП, нал и т.д.), руб</t>
  </si>
  <si>
    <t>Всего собрано средств</t>
  </si>
  <si>
    <t>Ножницы тактические</t>
  </si>
  <si>
    <t>Методички первой помощи</t>
  </si>
  <si>
    <t>Открытки Врачи, вы не одни</t>
  </si>
  <si>
    <t>ИПП израильки</t>
  </si>
  <si>
    <t>Бинты, пластыри и др.</t>
  </si>
  <si>
    <t>Бинты, пластыри, перчатки и др.</t>
  </si>
  <si>
    <t>Шовный материал</t>
  </si>
  <si>
    <t>Воздуховоды</t>
  </si>
  <si>
    <t>Бинт компрессионный, мочеприемники</t>
  </si>
  <si>
    <t>Заправка</t>
  </si>
  <si>
    <t>Деловые линии</t>
  </si>
  <si>
    <t>Сим-карта</t>
  </si>
  <si>
    <t>Лента для жгутов</t>
  </si>
  <si>
    <t>Медикаменты</t>
  </si>
  <si>
    <t>Окклюзионные пластыри</t>
  </si>
  <si>
    <t>Хирургические инструменты, повязки, катетеры</t>
  </si>
  <si>
    <t>Хирургические инструменты</t>
  </si>
  <si>
    <t>Турникеты 1000 шт*209, гемобинты 500шт*378</t>
  </si>
  <si>
    <t>Турникеты 150 шт*217, израильки 500шт*191</t>
  </si>
  <si>
    <t>Турникеты 200шт*215</t>
  </si>
  <si>
    <t>Ножницы 83шт*106, турникеты 283*220</t>
  </si>
  <si>
    <t>Подсумки 400шт*395, турникеты 200шт*230</t>
  </si>
  <si>
    <t>Ножницы 258шт*106, турникеты 700шт*215, подсумки 200шт*395, израильки 408*250</t>
  </si>
  <si>
    <t>Вата, бинты</t>
  </si>
  <si>
    <t>Мешки Амбу 5шт*6900</t>
  </si>
  <si>
    <t>Израильки 256шт*250, подсумки 100 штх395</t>
  </si>
  <si>
    <t>Итого собрано на карту канала, руб 10 окт-30 нояб</t>
  </si>
  <si>
    <t>Итого собрано на карту канала, руб 1 дек-10 дек</t>
  </si>
  <si>
    <t>Итого собрано на карту канала, руб 11 дек-26 дек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</si>
</sst>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4" fontId="1" fillId="0" borderId="0" xfId="0" applyNumberFormat="1" applyFont="1"/>
    <xf numFmtId="3" fontId="1" fillId="0" borderId="0" xfId="0" applyNumberFormat="1" applyFont="1"/>
    <xf numFmtId="14" fontId="1" fillId="0" borderId="0" xfId="0" applyNumberFormat="1" applyFont="1" applyAlignment="1">
      <alignment horizontal="center"/>
    </xf>
    <xf numFmtId="1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/>
    <xf numFmtId="4" fontId="2" fillId="2" borderId="1" xfId="0" applyNumberFormat="1" applyFont="1" applyFill="1" applyBorder="1"/>
    <xf numFmtId="1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/>
    <xf numFmtId="4" fontId="1" fillId="0" borderId="1" xfId="0" applyNumberFormat="1" applyFont="1" applyBorder="1"/>
    <xf numFmtId="3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14" fontId="2" fillId="0" borderId="3" xfId="0" applyNumberFormat="1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14" fontId="4" fillId="0" borderId="7" xfId="0" applyNumberFormat="1" applyFont="1" applyBorder="1" applyAlignment="1">
      <alignment horizontal="center" wrapText="1"/>
    </xf>
    <xf numFmtId="3" fontId="4" fillId="0" borderId="8" xfId="0" applyNumberFormat="1" applyFont="1" applyBorder="1" applyAlignment="1">
      <alignment horizontal="right" wrapText="1"/>
    </xf>
    <xf numFmtId="14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/>
    <xf numFmtId="4" fontId="1" fillId="0" borderId="3" xfId="0" applyNumberFormat="1" applyFont="1" applyBorder="1"/>
    <xf numFmtId="14" fontId="4" fillId="0" borderId="12" xfId="0" applyNumberFormat="1" applyFont="1" applyBorder="1" applyAlignment="1">
      <alignment horizontal="center" wrapText="1"/>
    </xf>
    <xf numFmtId="3" fontId="4" fillId="0" borderId="3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right" wrapText="1"/>
    </xf>
    <xf numFmtId="14" fontId="5" fillId="0" borderId="4" xfId="0" applyNumberFormat="1" applyFont="1" applyBorder="1" applyAlignment="1">
      <alignment horizontal="center" wrapText="1"/>
    </xf>
    <xf numFmtId="3" fontId="5" fillId="0" borderId="5" xfId="0" applyNumberFormat="1" applyFont="1" applyBorder="1" applyAlignment="1">
      <alignment horizontal="center" wrapText="1"/>
    </xf>
    <xf numFmtId="4" fontId="5" fillId="0" borderId="5" xfId="0" applyNumberFormat="1" applyFont="1" applyBorder="1" applyAlignment="1">
      <alignment horizontal="center" wrapText="1"/>
    </xf>
    <xf numFmtId="3" fontId="5" fillId="0" borderId="6" xfId="0" applyNumberFormat="1" applyFont="1" applyBorder="1" applyAlignment="1">
      <alignment horizontal="right" wrapText="1"/>
    </xf>
    <xf numFmtId="14" fontId="5" fillId="0" borderId="12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 wrapText="1"/>
    </xf>
    <xf numFmtId="4" fontId="5" fillId="0" borderId="3" xfId="0" applyNumberFormat="1" applyFont="1" applyBorder="1" applyAlignment="1">
      <alignment horizontal="center" wrapText="1"/>
    </xf>
    <xf numFmtId="3" fontId="5" fillId="0" borderId="13" xfId="0" applyNumberFormat="1" applyFont="1" applyBorder="1" applyAlignment="1">
      <alignment horizontal="right" wrapText="1"/>
    </xf>
    <xf numFmtId="14" fontId="4" fillId="0" borderId="9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right" wrapText="1"/>
    </xf>
    <xf numFmtId="3" fontId="2" fillId="0" borderId="14" xfId="0" applyNumberFormat="1" applyFont="1" applyBorder="1" applyAlignment="1">
      <alignment horizontal="center" wrapText="1"/>
    </xf>
    <xf numFmtId="3" fontId="2" fillId="2" borderId="15" xfId="0" applyNumberFormat="1" applyFont="1" applyFill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0" fontId="5" fillId="0" borderId="5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3E1FA-E0AD-46C8-B0CD-96F716C5B073}">
  <sheetPr>
    <pageSetUpPr fitToPage="1"/>
  </sheetPr>
  <dimension ref="A1:E181"/>
  <sheetViews>
    <sheetView tabSelected="1" workbookViewId="0">
      <selection activeCell="J19" sqref="J19"/>
    </sheetView>
  </sheetViews>
  <sheetFormatPr defaultRowHeight="15" x14ac:dyDescent="0.25"/>
  <cols>
    <col min="1" max="1" width="12.5703125" style="5" customWidth="1"/>
    <col min="2" max="2" width="55.5703125" style="59" customWidth="1"/>
    <col min="3" max="3" width="11.140625" style="4" customWidth="1"/>
    <col min="4" max="4" width="9.140625" style="3" customWidth="1"/>
    <col min="5" max="5" width="13.7109375" style="4" customWidth="1"/>
    <col min="6" max="16384" width="9.140625" style="1"/>
  </cols>
  <sheetData>
    <row r="1" spans="1:5" s="2" customFormat="1" ht="28.5" x14ac:dyDescent="0.2">
      <c r="A1" s="6" t="s">
        <v>0</v>
      </c>
      <c r="B1" s="7" t="s">
        <v>1</v>
      </c>
      <c r="C1" s="8" t="s">
        <v>2</v>
      </c>
      <c r="D1" s="9" t="s">
        <v>18</v>
      </c>
      <c r="E1" s="8" t="s">
        <v>19</v>
      </c>
    </row>
    <row r="2" spans="1:5" s="2" customFormat="1" thickBot="1" x14ac:dyDescent="0.25">
      <c r="A2" s="18"/>
      <c r="B2" s="19"/>
      <c r="C2" s="20"/>
      <c r="D2" s="21"/>
      <c r="E2" s="20"/>
    </row>
    <row r="3" spans="1:5" s="2" customFormat="1" ht="16.5" x14ac:dyDescent="0.25">
      <c r="A3" s="34"/>
      <c r="B3" s="50" t="s">
        <v>54</v>
      </c>
      <c r="C3" s="35"/>
      <c r="D3" s="36"/>
      <c r="E3" s="37">
        <v>526910</v>
      </c>
    </row>
    <row r="4" spans="1:5" s="2" customFormat="1" ht="16.5" x14ac:dyDescent="0.25">
      <c r="A4" s="38"/>
      <c r="B4" s="51" t="s">
        <v>55</v>
      </c>
      <c r="C4" s="39"/>
      <c r="D4" s="40"/>
      <c r="E4" s="41">
        <v>1282061</v>
      </c>
    </row>
    <row r="5" spans="1:5" s="2" customFormat="1" ht="16.5" x14ac:dyDescent="0.25">
      <c r="A5" s="38"/>
      <c r="B5" s="51" t="s">
        <v>56</v>
      </c>
      <c r="C5" s="39"/>
      <c r="D5" s="40"/>
      <c r="E5" s="41">
        <v>1718179</v>
      </c>
    </row>
    <row r="6" spans="1:5" s="2" customFormat="1" ht="16.5" x14ac:dyDescent="0.25">
      <c r="A6" s="38"/>
      <c r="B6" s="51" t="s">
        <v>26</v>
      </c>
      <c r="C6" s="39"/>
      <c r="D6" s="40"/>
      <c r="E6" s="41">
        <v>1180120</v>
      </c>
    </row>
    <row r="7" spans="1:5" s="2" customFormat="1" ht="16.5" x14ac:dyDescent="0.25">
      <c r="A7" s="30"/>
      <c r="B7" s="52" t="s">
        <v>27</v>
      </c>
      <c r="C7" s="31"/>
      <c r="D7" s="32"/>
      <c r="E7" s="33">
        <f>SUM(E3:E6)</f>
        <v>4707270</v>
      </c>
    </row>
    <row r="8" spans="1:5" s="2" customFormat="1" ht="16.5" x14ac:dyDescent="0.25">
      <c r="A8" s="30"/>
      <c r="B8" s="52"/>
      <c r="C8" s="31"/>
      <c r="D8" s="32"/>
      <c r="E8" s="33"/>
    </row>
    <row r="9" spans="1:5" s="2" customFormat="1" ht="16.5" x14ac:dyDescent="0.25">
      <c r="A9" s="25"/>
      <c r="B9" s="53" t="s">
        <v>20</v>
      </c>
      <c r="C9" s="16"/>
      <c r="D9" s="17"/>
      <c r="E9" s="26">
        <f>SUM(E12:E255)</f>
        <v>5524210.2599999998</v>
      </c>
    </row>
    <row r="10" spans="1:5" s="2" customFormat="1" ht="17.25" thickBot="1" x14ac:dyDescent="0.3">
      <c r="A10" s="42"/>
      <c r="B10" s="54" t="s">
        <v>21</v>
      </c>
      <c r="C10" s="43"/>
      <c r="D10" s="44"/>
      <c r="E10" s="45">
        <f>E7-E9</f>
        <v>-816940.25999999978</v>
      </c>
    </row>
    <row r="11" spans="1:5" s="2" customFormat="1" ht="14.25" x14ac:dyDescent="0.2">
      <c r="A11" s="22"/>
      <c r="B11" s="55"/>
      <c r="C11" s="23"/>
      <c r="D11" s="24"/>
      <c r="E11" s="46"/>
    </row>
    <row r="12" spans="1:5" x14ac:dyDescent="0.25">
      <c r="A12" s="10"/>
      <c r="B12" s="56"/>
      <c r="C12" s="11"/>
      <c r="D12" s="12"/>
      <c r="E12" s="47"/>
    </row>
    <row r="13" spans="1:5" x14ac:dyDescent="0.25">
      <c r="A13" s="13">
        <v>44810</v>
      </c>
      <c r="B13" s="57" t="s">
        <v>16</v>
      </c>
      <c r="C13" s="14">
        <v>5000</v>
      </c>
      <c r="D13" s="15">
        <v>6.48</v>
      </c>
      <c r="E13" s="48">
        <f>C13*D13</f>
        <v>32400.000000000004</v>
      </c>
    </row>
    <row r="14" spans="1:5" x14ac:dyDescent="0.25">
      <c r="A14" s="13">
        <v>44845</v>
      </c>
      <c r="B14" s="57" t="s">
        <v>5</v>
      </c>
      <c r="C14" s="14">
        <v>2500</v>
      </c>
      <c r="D14" s="15">
        <v>79</v>
      </c>
      <c r="E14" s="48">
        <f>C14*D14</f>
        <v>197500</v>
      </c>
    </row>
    <row r="15" spans="1:5" x14ac:dyDescent="0.25">
      <c r="A15" s="13">
        <v>44845</v>
      </c>
      <c r="B15" s="57" t="s">
        <v>6</v>
      </c>
      <c r="C15" s="14">
        <v>150</v>
      </c>
      <c r="D15" s="15">
        <v>99</v>
      </c>
      <c r="E15" s="48">
        <f>C15*D15</f>
        <v>14850</v>
      </c>
    </row>
    <row r="16" spans="1:5" x14ac:dyDescent="0.25">
      <c r="A16" s="13">
        <v>44845</v>
      </c>
      <c r="B16" s="57" t="s">
        <v>6</v>
      </c>
      <c r="C16" s="14">
        <v>1000</v>
      </c>
      <c r="D16" s="15">
        <v>99</v>
      </c>
      <c r="E16" s="48">
        <f>C16*D16</f>
        <v>99000</v>
      </c>
    </row>
    <row r="17" spans="1:5" x14ac:dyDescent="0.25">
      <c r="A17" s="13">
        <v>44845</v>
      </c>
      <c r="B17" s="57" t="s">
        <v>8</v>
      </c>
      <c r="C17" s="14">
        <v>100</v>
      </c>
      <c r="D17" s="15">
        <v>185</v>
      </c>
      <c r="E17" s="48">
        <f>C17*D17</f>
        <v>18500</v>
      </c>
    </row>
    <row r="18" spans="1:5" x14ac:dyDescent="0.25">
      <c r="A18" s="13">
        <v>44847</v>
      </c>
      <c r="B18" s="57" t="s">
        <v>28</v>
      </c>
      <c r="C18" s="14">
        <v>99</v>
      </c>
      <c r="D18" s="15">
        <f t="shared" ref="D18:D23" si="0">E18/C18</f>
        <v>57.464646464646464</v>
      </c>
      <c r="E18" s="48">
        <v>5689</v>
      </c>
    </row>
    <row r="19" spans="1:5" x14ac:dyDescent="0.25">
      <c r="A19" s="13">
        <v>44848</v>
      </c>
      <c r="B19" s="57" t="s">
        <v>3</v>
      </c>
      <c r="C19" s="14">
        <v>99</v>
      </c>
      <c r="D19" s="15">
        <f t="shared" si="0"/>
        <v>114</v>
      </c>
      <c r="E19" s="48">
        <v>11286</v>
      </c>
    </row>
    <row r="20" spans="1:5" x14ac:dyDescent="0.25">
      <c r="A20" s="13">
        <v>44848</v>
      </c>
      <c r="B20" s="57" t="s">
        <v>4</v>
      </c>
      <c r="C20" s="14">
        <v>99</v>
      </c>
      <c r="D20" s="15">
        <f t="shared" si="0"/>
        <v>65</v>
      </c>
      <c r="E20" s="48">
        <v>6435</v>
      </c>
    </row>
    <row r="21" spans="1:5" x14ac:dyDescent="0.25">
      <c r="A21" s="13">
        <v>44848</v>
      </c>
      <c r="B21" s="57" t="s">
        <v>3</v>
      </c>
      <c r="C21" s="14">
        <v>99</v>
      </c>
      <c r="D21" s="15">
        <f t="shared" si="0"/>
        <v>106.01010101010101</v>
      </c>
      <c r="E21" s="48">
        <v>10495</v>
      </c>
    </row>
    <row r="22" spans="1:5" x14ac:dyDescent="0.25">
      <c r="A22" s="13">
        <v>44848</v>
      </c>
      <c r="B22" s="57" t="s">
        <v>4</v>
      </c>
      <c r="C22" s="14">
        <v>99</v>
      </c>
      <c r="D22" s="15">
        <f t="shared" si="0"/>
        <v>61.373737373737377</v>
      </c>
      <c r="E22" s="48">
        <v>6076</v>
      </c>
    </row>
    <row r="23" spans="1:5" x14ac:dyDescent="0.25">
      <c r="A23" s="13">
        <v>44848</v>
      </c>
      <c r="B23" s="57" t="s">
        <v>3</v>
      </c>
      <c r="C23" s="14">
        <v>99</v>
      </c>
      <c r="D23" s="15">
        <f t="shared" si="0"/>
        <v>114</v>
      </c>
      <c r="E23" s="48">
        <v>11286</v>
      </c>
    </row>
    <row r="24" spans="1:5" x14ac:dyDescent="0.25">
      <c r="A24" s="13">
        <v>44848</v>
      </c>
      <c r="B24" s="57" t="s">
        <v>4</v>
      </c>
      <c r="C24" s="14">
        <f>99*2</f>
        <v>198</v>
      </c>
      <c r="D24" s="15">
        <v>66</v>
      </c>
      <c r="E24" s="48">
        <v>13068</v>
      </c>
    </row>
    <row r="25" spans="1:5" x14ac:dyDescent="0.25">
      <c r="A25" s="13">
        <v>44848</v>
      </c>
      <c r="B25" s="57" t="s">
        <v>3</v>
      </c>
      <c r="C25" s="14">
        <v>99</v>
      </c>
      <c r="D25" s="15">
        <f>E25/C25</f>
        <v>109.39393939393939</v>
      </c>
      <c r="E25" s="48">
        <v>10830</v>
      </c>
    </row>
    <row r="26" spans="1:5" x14ac:dyDescent="0.25">
      <c r="A26" s="13">
        <v>44848</v>
      </c>
      <c r="B26" s="57" t="s">
        <v>3</v>
      </c>
      <c r="C26" s="14">
        <v>99</v>
      </c>
      <c r="D26" s="15">
        <f>E26/C26</f>
        <v>114</v>
      </c>
      <c r="E26" s="48">
        <v>11286</v>
      </c>
    </row>
    <row r="27" spans="1:5" x14ac:dyDescent="0.25">
      <c r="A27" s="13">
        <v>44848</v>
      </c>
      <c r="B27" s="57" t="s">
        <v>4</v>
      </c>
      <c r="C27" s="14">
        <v>99</v>
      </c>
      <c r="D27" s="15">
        <f>E27/C27</f>
        <v>66</v>
      </c>
      <c r="E27" s="48">
        <v>6534</v>
      </c>
    </row>
    <row r="28" spans="1:5" x14ac:dyDescent="0.25">
      <c r="A28" s="13">
        <v>44848</v>
      </c>
      <c r="B28" s="57" t="s">
        <v>17</v>
      </c>
      <c r="C28" s="14">
        <v>1500</v>
      </c>
      <c r="D28" s="15">
        <f>E28/C28</f>
        <v>10.649333333333333</v>
      </c>
      <c r="E28" s="48">
        <v>15974</v>
      </c>
    </row>
    <row r="29" spans="1:5" x14ac:dyDescent="0.25">
      <c r="A29" s="13">
        <v>44850</v>
      </c>
      <c r="B29" s="57" t="s">
        <v>3</v>
      </c>
      <c r="C29" s="14">
        <v>99</v>
      </c>
      <c r="D29" s="15">
        <f>E29/C29</f>
        <v>114</v>
      </c>
      <c r="E29" s="48">
        <v>11286</v>
      </c>
    </row>
    <row r="30" spans="1:5" x14ac:dyDescent="0.25">
      <c r="A30" s="13">
        <v>44851</v>
      </c>
      <c r="B30" s="57" t="s">
        <v>33</v>
      </c>
      <c r="C30" s="14"/>
      <c r="D30" s="15"/>
      <c r="E30" s="48">
        <v>149788.95000000001</v>
      </c>
    </row>
    <row r="31" spans="1:5" x14ac:dyDescent="0.25">
      <c r="A31" s="13">
        <v>44851</v>
      </c>
      <c r="B31" s="57" t="s">
        <v>41</v>
      </c>
      <c r="C31" s="14"/>
      <c r="D31" s="15"/>
      <c r="E31" s="48">
        <v>1824</v>
      </c>
    </row>
    <row r="32" spans="1:5" x14ac:dyDescent="0.25">
      <c r="A32" s="13">
        <v>44851</v>
      </c>
      <c r="B32" s="57" t="s">
        <v>41</v>
      </c>
      <c r="C32" s="14"/>
      <c r="D32" s="15"/>
      <c r="E32" s="48">
        <v>2280</v>
      </c>
    </row>
    <row r="33" spans="1:5" x14ac:dyDescent="0.25">
      <c r="A33" s="13">
        <v>44851</v>
      </c>
      <c r="B33" s="57" t="s">
        <v>41</v>
      </c>
      <c r="C33" s="14"/>
      <c r="D33" s="15"/>
      <c r="E33" s="48">
        <v>4740</v>
      </c>
    </row>
    <row r="34" spans="1:5" x14ac:dyDescent="0.25">
      <c r="A34" s="13">
        <v>44851</v>
      </c>
      <c r="B34" s="57" t="s">
        <v>41</v>
      </c>
      <c r="C34" s="14"/>
      <c r="D34" s="15"/>
      <c r="E34" s="48">
        <v>7470</v>
      </c>
    </row>
    <row r="35" spans="1:5" x14ac:dyDescent="0.25">
      <c r="A35" s="13">
        <v>44851</v>
      </c>
      <c r="B35" s="57" t="s">
        <v>41</v>
      </c>
      <c r="C35" s="14"/>
      <c r="D35" s="15"/>
      <c r="E35" s="48">
        <v>732</v>
      </c>
    </row>
    <row r="36" spans="1:5" x14ac:dyDescent="0.25">
      <c r="A36" s="13">
        <v>44851</v>
      </c>
      <c r="B36" s="57" t="s">
        <v>41</v>
      </c>
      <c r="C36" s="14"/>
      <c r="D36" s="15"/>
      <c r="E36" s="48">
        <v>5088</v>
      </c>
    </row>
    <row r="37" spans="1:5" x14ac:dyDescent="0.25">
      <c r="A37" s="13">
        <v>44851</v>
      </c>
      <c r="B37" s="57" t="s">
        <v>41</v>
      </c>
      <c r="C37" s="14"/>
      <c r="D37" s="15"/>
      <c r="E37" s="48">
        <v>1647</v>
      </c>
    </row>
    <row r="38" spans="1:5" x14ac:dyDescent="0.25">
      <c r="A38" s="13">
        <v>44852</v>
      </c>
      <c r="B38" s="57" t="s">
        <v>15</v>
      </c>
      <c r="C38" s="14">
        <v>4200</v>
      </c>
      <c r="D38" s="15">
        <v>2.5499999999999998</v>
      </c>
      <c r="E38" s="48">
        <f>C38*D38</f>
        <v>10710</v>
      </c>
    </row>
    <row r="39" spans="1:5" x14ac:dyDescent="0.25">
      <c r="A39" s="13">
        <v>44852</v>
      </c>
      <c r="B39" s="57" t="s">
        <v>9</v>
      </c>
      <c r="C39" s="14">
        <v>2500</v>
      </c>
      <c r="D39" s="15">
        <v>17.579999999999998</v>
      </c>
      <c r="E39" s="48">
        <f>C39*D39</f>
        <v>43949.999999999993</v>
      </c>
    </row>
    <row r="40" spans="1:5" x14ac:dyDescent="0.25">
      <c r="A40" s="13">
        <v>44853</v>
      </c>
      <c r="B40" s="57" t="s">
        <v>31</v>
      </c>
      <c r="C40" s="14">
        <v>153</v>
      </c>
      <c r="D40" s="15">
        <v>300</v>
      </c>
      <c r="E40" s="48">
        <f>22050+23850</f>
        <v>45900</v>
      </c>
    </row>
    <row r="41" spans="1:5" x14ac:dyDescent="0.25">
      <c r="A41" s="13">
        <v>44853</v>
      </c>
      <c r="B41" s="57" t="s">
        <v>7</v>
      </c>
      <c r="C41" s="14">
        <v>200</v>
      </c>
      <c r="D41" s="15">
        <v>250</v>
      </c>
      <c r="E41" s="48">
        <f>C41*D41</f>
        <v>50000</v>
      </c>
    </row>
    <row r="42" spans="1:5" x14ac:dyDescent="0.25">
      <c r="A42" s="13">
        <v>44853</v>
      </c>
      <c r="B42" s="57" t="s">
        <v>28</v>
      </c>
      <c r="C42" s="14">
        <v>500</v>
      </c>
      <c r="D42" s="15">
        <v>79.5</v>
      </c>
      <c r="E42" s="48">
        <f>C42*D42</f>
        <v>39750</v>
      </c>
    </row>
    <row r="43" spans="1:5" x14ac:dyDescent="0.25">
      <c r="A43" s="13">
        <v>44853</v>
      </c>
      <c r="B43" s="57" t="s">
        <v>28</v>
      </c>
      <c r="C43" s="14">
        <v>1000</v>
      </c>
      <c r="D43" s="15">
        <v>79.5</v>
      </c>
      <c r="E43" s="48">
        <f>C43*D43</f>
        <v>79500</v>
      </c>
    </row>
    <row r="44" spans="1:5" x14ac:dyDescent="0.25">
      <c r="A44" s="13">
        <v>44854</v>
      </c>
      <c r="B44" s="57" t="s">
        <v>33</v>
      </c>
      <c r="C44" s="14"/>
      <c r="D44" s="15"/>
      <c r="E44" s="48">
        <v>86775</v>
      </c>
    </row>
    <row r="45" spans="1:5" x14ac:dyDescent="0.25">
      <c r="A45" s="13">
        <v>44854</v>
      </c>
      <c r="B45" s="57" t="s">
        <v>28</v>
      </c>
      <c r="C45" s="14">
        <v>100</v>
      </c>
      <c r="D45" s="15">
        <f>E45/C45</f>
        <v>65.02</v>
      </c>
      <c r="E45" s="48">
        <v>6502</v>
      </c>
    </row>
    <row r="46" spans="1:5" x14ac:dyDescent="0.25">
      <c r="A46" s="13">
        <v>44860</v>
      </c>
      <c r="B46" s="57" t="s">
        <v>5</v>
      </c>
      <c r="C46" s="14">
        <v>2000</v>
      </c>
      <c r="D46" s="15">
        <v>139</v>
      </c>
      <c r="E46" s="48">
        <f>C46*D46</f>
        <v>278000</v>
      </c>
    </row>
    <row r="47" spans="1:5" x14ac:dyDescent="0.25">
      <c r="A47" s="13">
        <v>44862</v>
      </c>
      <c r="B47" s="57" t="s">
        <v>51</v>
      </c>
      <c r="C47" s="14"/>
      <c r="D47" s="15"/>
      <c r="E47" s="48">
        <v>24776</v>
      </c>
    </row>
    <row r="48" spans="1:5" x14ac:dyDescent="0.25">
      <c r="A48" s="13">
        <v>44862</v>
      </c>
      <c r="B48" s="57" t="s">
        <v>12</v>
      </c>
      <c r="C48" s="14">
        <v>5000</v>
      </c>
      <c r="D48" s="15">
        <f>E48/C48</f>
        <v>3.33</v>
      </c>
      <c r="E48" s="48">
        <v>16650</v>
      </c>
    </row>
    <row r="49" spans="1:5" x14ac:dyDescent="0.25">
      <c r="A49" s="13">
        <v>44865</v>
      </c>
      <c r="B49" s="57" t="s">
        <v>13</v>
      </c>
      <c r="C49" s="14"/>
      <c r="D49" s="15"/>
      <c r="E49" s="48">
        <v>32472</v>
      </c>
    </row>
    <row r="50" spans="1:5" x14ac:dyDescent="0.25">
      <c r="A50" s="13">
        <v>44866</v>
      </c>
      <c r="B50" s="57" t="s">
        <v>10</v>
      </c>
      <c r="C50" s="14">
        <v>1014</v>
      </c>
      <c r="D50" s="15">
        <v>20.5</v>
      </c>
      <c r="E50" s="48">
        <f>C50*D50</f>
        <v>20787</v>
      </c>
    </row>
    <row r="51" spans="1:5" x14ac:dyDescent="0.25">
      <c r="A51" s="13">
        <v>44867</v>
      </c>
      <c r="B51" s="57" t="s">
        <v>7</v>
      </c>
      <c r="C51" s="14">
        <v>2000</v>
      </c>
      <c r="D51" s="15">
        <f>E51/C51</f>
        <v>91.135000000000005</v>
      </c>
      <c r="E51" s="48">
        <v>182270</v>
      </c>
    </row>
    <row r="52" spans="1:5" x14ac:dyDescent="0.25">
      <c r="A52" s="13">
        <v>44867</v>
      </c>
      <c r="B52" s="57" t="s">
        <v>28</v>
      </c>
      <c r="C52" s="14">
        <v>50</v>
      </c>
      <c r="D52" s="15">
        <f>E52/C52</f>
        <v>117.76</v>
      </c>
      <c r="E52" s="48">
        <v>5888</v>
      </c>
    </row>
    <row r="53" spans="1:5" x14ac:dyDescent="0.25">
      <c r="A53" s="13">
        <v>44867</v>
      </c>
      <c r="B53" s="57" t="s">
        <v>11</v>
      </c>
      <c r="C53" s="14">
        <v>200</v>
      </c>
      <c r="D53" s="15">
        <v>97.93</v>
      </c>
      <c r="E53" s="48">
        <f>C53*D53</f>
        <v>19586</v>
      </c>
    </row>
    <row r="54" spans="1:5" x14ac:dyDescent="0.25">
      <c r="A54" s="13">
        <v>44868</v>
      </c>
      <c r="B54" s="57" t="s">
        <v>7</v>
      </c>
      <c r="C54" s="14">
        <v>1000</v>
      </c>
      <c r="D54" s="15">
        <v>0</v>
      </c>
      <c r="E54" s="48">
        <v>0</v>
      </c>
    </row>
    <row r="55" spans="1:5" x14ac:dyDescent="0.25">
      <c r="A55" s="13">
        <v>44868</v>
      </c>
      <c r="B55" s="57" t="s">
        <v>14</v>
      </c>
      <c r="C55" s="14"/>
      <c r="D55" s="15"/>
      <c r="E55" s="48">
        <v>7368</v>
      </c>
    </row>
    <row r="56" spans="1:5" x14ac:dyDescent="0.25">
      <c r="A56" s="13">
        <v>44869</v>
      </c>
      <c r="B56" s="57" t="s">
        <v>28</v>
      </c>
      <c r="C56" s="14">
        <v>100</v>
      </c>
      <c r="D56" s="15">
        <f>E56/C56</f>
        <v>54.72</v>
      </c>
      <c r="E56" s="48">
        <v>5472</v>
      </c>
    </row>
    <row r="57" spans="1:5" x14ac:dyDescent="0.25">
      <c r="A57" s="13">
        <v>44869</v>
      </c>
      <c r="B57" s="57" t="s">
        <v>17</v>
      </c>
      <c r="C57" s="14">
        <v>860</v>
      </c>
      <c r="D57" s="15">
        <f>E57/C57</f>
        <v>0</v>
      </c>
      <c r="E57" s="48">
        <v>0</v>
      </c>
    </row>
    <row r="58" spans="1:5" x14ac:dyDescent="0.25">
      <c r="A58" s="13">
        <v>44871</v>
      </c>
      <c r="B58" s="57" t="s">
        <v>24</v>
      </c>
      <c r="C58" s="14">
        <v>30</v>
      </c>
      <c r="D58" s="15">
        <f>E58/C58</f>
        <v>635.63333333333333</v>
      </c>
      <c r="E58" s="48">
        <f>2759+16310</f>
        <v>19069</v>
      </c>
    </row>
    <row r="59" spans="1:5" x14ac:dyDescent="0.25">
      <c r="A59" s="13">
        <v>44871</v>
      </c>
      <c r="B59" s="57" t="s">
        <v>24</v>
      </c>
      <c r="C59" s="14">
        <v>65</v>
      </c>
      <c r="D59" s="15">
        <v>500</v>
      </c>
      <c r="E59" s="48">
        <f>C59*D59</f>
        <v>32500</v>
      </c>
    </row>
    <row r="60" spans="1:5" x14ac:dyDescent="0.25">
      <c r="A60" s="13">
        <v>44871</v>
      </c>
      <c r="B60" s="57" t="s">
        <v>25</v>
      </c>
      <c r="C60" s="14">
        <v>50</v>
      </c>
      <c r="D60" s="15">
        <f>E60/C60</f>
        <v>95</v>
      </c>
      <c r="E60" s="48">
        <v>4750</v>
      </c>
    </row>
    <row r="61" spans="1:5" x14ac:dyDescent="0.25">
      <c r="A61" s="13">
        <v>44873</v>
      </c>
      <c r="B61" s="57" t="s">
        <v>28</v>
      </c>
      <c r="C61" s="14">
        <v>100</v>
      </c>
      <c r="D61" s="15">
        <f>E61/C61</f>
        <v>55.13</v>
      </c>
      <c r="E61" s="48">
        <v>5513</v>
      </c>
    </row>
    <row r="62" spans="1:5" x14ac:dyDescent="0.25">
      <c r="A62" s="13">
        <v>44873</v>
      </c>
      <c r="B62" s="57" t="s">
        <v>28</v>
      </c>
      <c r="C62" s="14">
        <v>200</v>
      </c>
      <c r="D62" s="15">
        <f>E62/C62</f>
        <v>55.424999999999997</v>
      </c>
      <c r="E62" s="48">
        <v>11085</v>
      </c>
    </row>
    <row r="63" spans="1:5" x14ac:dyDescent="0.25">
      <c r="A63" s="13">
        <v>44874</v>
      </c>
      <c r="B63" s="57" t="s">
        <v>41</v>
      </c>
      <c r="C63" s="14"/>
      <c r="D63" s="15"/>
      <c r="E63" s="48">
        <v>3933</v>
      </c>
    </row>
    <row r="64" spans="1:5" x14ac:dyDescent="0.25">
      <c r="A64" s="13">
        <v>44874</v>
      </c>
      <c r="B64" s="57" t="s">
        <v>41</v>
      </c>
      <c r="C64" s="14"/>
      <c r="D64" s="15"/>
      <c r="E64" s="48">
        <v>5962</v>
      </c>
    </row>
    <row r="65" spans="1:5" x14ac:dyDescent="0.25">
      <c r="A65" s="13">
        <v>44874</v>
      </c>
      <c r="B65" s="57" t="s">
        <v>41</v>
      </c>
      <c r="C65" s="14"/>
      <c r="D65" s="15"/>
      <c r="E65" s="48">
        <v>3582</v>
      </c>
    </row>
    <row r="66" spans="1:5" x14ac:dyDescent="0.25">
      <c r="A66" s="13">
        <v>44874</v>
      </c>
      <c r="B66" s="57" t="s">
        <v>41</v>
      </c>
      <c r="C66" s="14"/>
      <c r="D66" s="15"/>
      <c r="E66" s="48">
        <v>4222</v>
      </c>
    </row>
    <row r="67" spans="1:5" x14ac:dyDescent="0.25">
      <c r="A67" s="13">
        <v>44874</v>
      </c>
      <c r="B67" s="57" t="s">
        <v>41</v>
      </c>
      <c r="C67" s="14"/>
      <c r="D67" s="15"/>
      <c r="E67" s="48">
        <v>1370</v>
      </c>
    </row>
    <row r="68" spans="1:5" x14ac:dyDescent="0.25">
      <c r="A68" s="13">
        <v>44874</v>
      </c>
      <c r="B68" s="57" t="s">
        <v>41</v>
      </c>
      <c r="C68" s="14"/>
      <c r="D68" s="15"/>
      <c r="E68" s="14">
        <v>9275</v>
      </c>
    </row>
    <row r="69" spans="1:5" x14ac:dyDescent="0.25">
      <c r="A69" s="13">
        <v>44874</v>
      </c>
      <c r="B69" s="57" t="s">
        <v>41</v>
      </c>
      <c r="C69" s="14"/>
      <c r="D69" s="15"/>
      <c r="E69" s="48">
        <v>6382</v>
      </c>
    </row>
    <row r="70" spans="1:5" x14ac:dyDescent="0.25">
      <c r="A70" s="13">
        <v>44877</v>
      </c>
      <c r="B70" s="57" t="s">
        <v>17</v>
      </c>
      <c r="C70" s="14">
        <f>50*10</f>
        <v>500</v>
      </c>
      <c r="D70" s="15">
        <f>E70/C70</f>
        <v>15.48</v>
      </c>
      <c r="E70" s="48">
        <v>7740</v>
      </c>
    </row>
    <row r="71" spans="1:5" x14ac:dyDescent="0.25">
      <c r="A71" s="13">
        <v>44877</v>
      </c>
      <c r="B71" s="57" t="s">
        <v>17</v>
      </c>
      <c r="C71" s="14">
        <f>50*10</f>
        <v>500</v>
      </c>
      <c r="D71" s="15">
        <f>E71/C71</f>
        <v>15.654</v>
      </c>
      <c r="E71" s="48">
        <v>7827</v>
      </c>
    </row>
    <row r="72" spans="1:5" x14ac:dyDescent="0.25">
      <c r="A72" s="13">
        <v>44879</v>
      </c>
      <c r="B72" s="57" t="s">
        <v>10</v>
      </c>
      <c r="C72" s="14">
        <v>1508</v>
      </c>
      <c r="D72" s="15">
        <f>E72/C72</f>
        <v>20.5</v>
      </c>
      <c r="E72" s="48">
        <v>30914</v>
      </c>
    </row>
    <row r="73" spans="1:5" x14ac:dyDescent="0.25">
      <c r="A73" s="13">
        <v>44879</v>
      </c>
      <c r="B73" s="57" t="s">
        <v>24</v>
      </c>
      <c r="C73" s="14">
        <v>500</v>
      </c>
      <c r="D73" s="15">
        <v>0</v>
      </c>
      <c r="E73" s="48">
        <v>0</v>
      </c>
    </row>
    <row r="74" spans="1:5" x14ac:dyDescent="0.25">
      <c r="A74" s="13">
        <v>44879</v>
      </c>
      <c r="B74" s="57" t="s">
        <v>37</v>
      </c>
      <c r="C74" s="14"/>
      <c r="D74" s="15"/>
      <c r="E74" s="48">
        <v>2000</v>
      </c>
    </row>
    <row r="75" spans="1:5" x14ac:dyDescent="0.25">
      <c r="A75" s="13">
        <v>44881</v>
      </c>
      <c r="B75" s="57" t="s">
        <v>31</v>
      </c>
      <c r="C75" s="14">
        <v>100</v>
      </c>
      <c r="D75" s="15">
        <f>E75/C75</f>
        <v>211.81</v>
      </c>
      <c r="E75" s="48">
        <v>21181</v>
      </c>
    </row>
    <row r="76" spans="1:5" x14ac:dyDescent="0.25">
      <c r="A76" s="13">
        <v>44881</v>
      </c>
      <c r="B76" s="57" t="s">
        <v>38</v>
      </c>
      <c r="C76" s="14"/>
      <c r="D76" s="15"/>
      <c r="E76" s="48">
        <v>3443</v>
      </c>
    </row>
    <row r="77" spans="1:5" x14ac:dyDescent="0.25">
      <c r="A77" s="13">
        <v>44882</v>
      </c>
      <c r="B77" s="57" t="s">
        <v>29</v>
      </c>
      <c r="C77" s="14">
        <v>2100</v>
      </c>
      <c r="D77" s="15">
        <f t="shared" ref="D77:D84" si="1">E77/C77</f>
        <v>28.595238095238095</v>
      </c>
      <c r="E77" s="48">
        <v>60050</v>
      </c>
    </row>
    <row r="78" spans="1:5" x14ac:dyDescent="0.25">
      <c r="A78" s="13">
        <v>44884</v>
      </c>
      <c r="B78" s="57" t="s">
        <v>3</v>
      </c>
      <c r="C78" s="14">
        <v>22</v>
      </c>
      <c r="D78" s="15">
        <f t="shared" si="1"/>
        <v>176</v>
      </c>
      <c r="E78" s="48">
        <v>3872</v>
      </c>
    </row>
    <row r="79" spans="1:5" x14ac:dyDescent="0.25">
      <c r="A79" s="13">
        <v>44884</v>
      </c>
      <c r="B79" s="57" t="s">
        <v>4</v>
      </c>
      <c r="C79" s="14">
        <v>100</v>
      </c>
      <c r="D79" s="15">
        <f t="shared" si="1"/>
        <v>87</v>
      </c>
      <c r="E79" s="48">
        <v>8700</v>
      </c>
    </row>
    <row r="80" spans="1:5" x14ac:dyDescent="0.25">
      <c r="A80" s="13">
        <v>44884</v>
      </c>
      <c r="B80" s="57" t="s">
        <v>4</v>
      </c>
      <c r="C80" s="14">
        <v>100</v>
      </c>
      <c r="D80" s="15">
        <f t="shared" si="1"/>
        <v>87</v>
      </c>
      <c r="E80" s="48">
        <v>8700</v>
      </c>
    </row>
    <row r="81" spans="1:5" x14ac:dyDescent="0.25">
      <c r="A81" s="13">
        <v>44890</v>
      </c>
      <c r="B81" s="57" t="s">
        <v>3</v>
      </c>
      <c r="C81" s="14">
        <v>99</v>
      </c>
      <c r="D81" s="15">
        <f t="shared" si="1"/>
        <v>144</v>
      </c>
      <c r="E81" s="48">
        <v>14256</v>
      </c>
    </row>
    <row r="82" spans="1:5" x14ac:dyDescent="0.25">
      <c r="A82" s="13">
        <v>44890</v>
      </c>
      <c r="B82" s="57" t="s">
        <v>3</v>
      </c>
      <c r="C82" s="14">
        <v>99</v>
      </c>
      <c r="D82" s="15">
        <f t="shared" si="1"/>
        <v>135.35353535353536</v>
      </c>
      <c r="E82" s="48">
        <v>13400</v>
      </c>
    </row>
    <row r="83" spans="1:5" x14ac:dyDescent="0.25">
      <c r="A83" s="13">
        <v>44890</v>
      </c>
      <c r="B83" s="57" t="s">
        <v>3</v>
      </c>
      <c r="C83" s="14">
        <v>99</v>
      </c>
      <c r="D83" s="15">
        <f t="shared" si="1"/>
        <v>128.21212121212122</v>
      </c>
      <c r="E83" s="48">
        <v>12693</v>
      </c>
    </row>
    <row r="84" spans="1:5" x14ac:dyDescent="0.25">
      <c r="A84" s="13">
        <v>44890</v>
      </c>
      <c r="B84" s="57" t="s">
        <v>3</v>
      </c>
      <c r="C84" s="14">
        <v>99</v>
      </c>
      <c r="D84" s="15">
        <f t="shared" si="1"/>
        <v>138.1010101010101</v>
      </c>
      <c r="E84" s="48">
        <v>13672</v>
      </c>
    </row>
    <row r="85" spans="1:5" x14ac:dyDescent="0.25">
      <c r="A85" s="13">
        <v>44890</v>
      </c>
      <c r="B85" s="57" t="s">
        <v>6</v>
      </c>
      <c r="C85" s="14">
        <v>1000</v>
      </c>
      <c r="D85" s="15">
        <v>99</v>
      </c>
      <c r="E85" s="48">
        <f>C85*D85</f>
        <v>99000</v>
      </c>
    </row>
    <row r="86" spans="1:5" x14ac:dyDescent="0.25">
      <c r="A86" s="13">
        <v>44891</v>
      </c>
      <c r="B86" s="57" t="s">
        <v>3</v>
      </c>
      <c r="C86" s="14">
        <v>99</v>
      </c>
      <c r="D86" s="15">
        <f t="shared" ref="D86:D93" si="2">E86/C86</f>
        <v>142.71717171717171</v>
      </c>
      <c r="E86" s="48">
        <v>14129</v>
      </c>
    </row>
    <row r="87" spans="1:5" x14ac:dyDescent="0.25">
      <c r="A87" s="13">
        <v>44891</v>
      </c>
      <c r="B87" s="57" t="s">
        <v>3</v>
      </c>
      <c r="C87" s="14">
        <v>99</v>
      </c>
      <c r="D87" s="15">
        <f t="shared" si="2"/>
        <v>131.01010101010101</v>
      </c>
      <c r="E87" s="48">
        <v>12970</v>
      </c>
    </row>
    <row r="88" spans="1:5" x14ac:dyDescent="0.25">
      <c r="A88" s="13">
        <v>44891</v>
      </c>
      <c r="B88" s="57" t="s">
        <v>3</v>
      </c>
      <c r="C88" s="14">
        <v>99</v>
      </c>
      <c r="D88" s="15">
        <f t="shared" si="2"/>
        <v>139.81818181818181</v>
      </c>
      <c r="E88" s="48">
        <v>13842</v>
      </c>
    </row>
    <row r="89" spans="1:5" x14ac:dyDescent="0.25">
      <c r="A89" s="13">
        <v>44891</v>
      </c>
      <c r="B89" s="57" t="s">
        <v>3</v>
      </c>
      <c r="C89" s="14">
        <v>99</v>
      </c>
      <c r="D89" s="15">
        <f t="shared" si="2"/>
        <v>144</v>
      </c>
      <c r="E89" s="48">
        <v>14256</v>
      </c>
    </row>
    <row r="90" spans="1:5" x14ac:dyDescent="0.25">
      <c r="A90" s="13">
        <v>44891</v>
      </c>
      <c r="B90" s="57" t="s">
        <v>3</v>
      </c>
      <c r="C90" s="14">
        <v>99</v>
      </c>
      <c r="D90" s="15">
        <f t="shared" si="2"/>
        <v>144</v>
      </c>
      <c r="E90" s="48">
        <v>14256</v>
      </c>
    </row>
    <row r="91" spans="1:5" x14ac:dyDescent="0.25">
      <c r="A91" s="13">
        <v>44891</v>
      </c>
      <c r="B91" s="57" t="s">
        <v>3</v>
      </c>
      <c r="C91" s="14">
        <v>99</v>
      </c>
      <c r="D91" s="15">
        <f t="shared" si="2"/>
        <v>144</v>
      </c>
      <c r="E91" s="48">
        <v>14256</v>
      </c>
    </row>
    <row r="92" spans="1:5" x14ac:dyDescent="0.25">
      <c r="A92" s="13">
        <v>44896</v>
      </c>
      <c r="B92" s="57" t="s">
        <v>12</v>
      </c>
      <c r="C92" s="14">
        <v>2000</v>
      </c>
      <c r="D92" s="15">
        <f t="shared" si="2"/>
        <v>3.9</v>
      </c>
      <c r="E92" s="48">
        <v>7800</v>
      </c>
    </row>
    <row r="93" spans="1:5" x14ac:dyDescent="0.25">
      <c r="A93" s="13">
        <v>44896</v>
      </c>
      <c r="B93" s="57" t="s">
        <v>30</v>
      </c>
      <c r="C93" s="14">
        <v>2500</v>
      </c>
      <c r="D93" s="15">
        <f t="shared" si="2"/>
        <v>4.0860000000000003</v>
      </c>
      <c r="E93" s="48">
        <v>10215</v>
      </c>
    </row>
    <row r="94" spans="1:5" x14ac:dyDescent="0.25">
      <c r="A94" s="13">
        <v>44897</v>
      </c>
      <c r="B94" s="57" t="s">
        <v>49</v>
      </c>
      <c r="C94" s="14"/>
      <c r="D94" s="15"/>
      <c r="E94" s="48">
        <f>204000+1550</f>
        <v>205550</v>
      </c>
    </row>
    <row r="95" spans="1:5" x14ac:dyDescent="0.25">
      <c r="A95" s="13">
        <v>44897</v>
      </c>
      <c r="B95" s="57" t="s">
        <v>7</v>
      </c>
      <c r="C95" s="14">
        <v>2000</v>
      </c>
      <c r="D95" s="15">
        <f>E95/C95</f>
        <v>91.385000000000005</v>
      </c>
      <c r="E95" s="48">
        <f>182270+500</f>
        <v>182770</v>
      </c>
    </row>
    <row r="96" spans="1:5" x14ac:dyDescent="0.25">
      <c r="A96" s="13">
        <v>44897</v>
      </c>
      <c r="B96" s="57" t="s">
        <v>39</v>
      </c>
      <c r="C96" s="14"/>
      <c r="D96" s="15"/>
      <c r="E96" s="48">
        <v>500</v>
      </c>
    </row>
    <row r="97" spans="1:5" x14ac:dyDescent="0.25">
      <c r="A97" s="13">
        <v>44900</v>
      </c>
      <c r="B97" s="57" t="s">
        <v>22</v>
      </c>
      <c r="C97" s="14">
        <v>2000</v>
      </c>
      <c r="D97" s="15">
        <v>53</v>
      </c>
      <c r="E97" s="48">
        <f>C97*D97</f>
        <v>106000</v>
      </c>
    </row>
    <row r="98" spans="1:5" x14ac:dyDescent="0.25">
      <c r="A98" s="13">
        <v>44901</v>
      </c>
      <c r="B98" s="57" t="s">
        <v>17</v>
      </c>
      <c r="C98" s="14">
        <f>50*10</f>
        <v>500</v>
      </c>
      <c r="D98" s="15">
        <f>E98/C98</f>
        <v>15.3</v>
      </c>
      <c r="E98" s="48">
        <v>7650</v>
      </c>
    </row>
    <row r="99" spans="1:5" x14ac:dyDescent="0.25">
      <c r="A99" s="13">
        <v>44901</v>
      </c>
      <c r="B99" s="57" t="s">
        <v>17</v>
      </c>
      <c r="C99" s="14">
        <f>50*10</f>
        <v>500</v>
      </c>
      <c r="D99" s="15">
        <f>E99/C99</f>
        <v>17</v>
      </c>
      <c r="E99" s="48">
        <v>8500</v>
      </c>
    </row>
    <row r="100" spans="1:5" x14ac:dyDescent="0.25">
      <c r="A100" s="13">
        <v>44901</v>
      </c>
      <c r="B100" s="57" t="s">
        <v>17</v>
      </c>
      <c r="C100" s="14">
        <f>50*10</f>
        <v>500</v>
      </c>
      <c r="D100" s="15">
        <f>E100/C100</f>
        <v>17</v>
      </c>
      <c r="E100" s="48">
        <v>8500</v>
      </c>
    </row>
    <row r="101" spans="1:5" x14ac:dyDescent="0.25">
      <c r="A101" s="27">
        <v>44901</v>
      </c>
      <c r="B101" s="57" t="s">
        <v>17</v>
      </c>
      <c r="C101" s="28">
        <f>50*10</f>
        <v>500</v>
      </c>
      <c r="D101" s="29">
        <f>E101/C101</f>
        <v>17</v>
      </c>
      <c r="E101" s="49">
        <v>8500</v>
      </c>
    </row>
    <row r="102" spans="1:5" x14ac:dyDescent="0.25">
      <c r="A102" s="27">
        <v>44902</v>
      </c>
      <c r="B102" s="57" t="s">
        <v>33</v>
      </c>
      <c r="C102" s="28"/>
      <c r="D102" s="29"/>
      <c r="E102" s="49">
        <v>66525</v>
      </c>
    </row>
    <row r="103" spans="1:5" x14ac:dyDescent="0.25">
      <c r="A103" s="27">
        <v>44902</v>
      </c>
      <c r="B103" s="58" t="s">
        <v>5</v>
      </c>
      <c r="C103" s="28">
        <v>1000</v>
      </c>
      <c r="D103" s="29">
        <v>149</v>
      </c>
      <c r="E103" s="49">
        <f>C103*D103</f>
        <v>149000</v>
      </c>
    </row>
    <row r="104" spans="1:5" x14ac:dyDescent="0.25">
      <c r="A104" s="13">
        <v>44904</v>
      </c>
      <c r="B104" s="57" t="s">
        <v>22</v>
      </c>
      <c r="C104" s="14">
        <v>2000</v>
      </c>
      <c r="D104" s="15">
        <v>53</v>
      </c>
      <c r="E104" s="48">
        <f>C104*D104</f>
        <v>106000</v>
      </c>
    </row>
    <row r="105" spans="1:5" x14ac:dyDescent="0.25">
      <c r="A105" s="13">
        <v>44905</v>
      </c>
      <c r="B105" s="57" t="s">
        <v>23</v>
      </c>
      <c r="C105" s="14"/>
      <c r="D105" s="15"/>
      <c r="E105" s="48">
        <v>799</v>
      </c>
    </row>
    <row r="106" spans="1:5" x14ac:dyDescent="0.25">
      <c r="A106" s="13">
        <v>44905</v>
      </c>
      <c r="B106" s="57" t="s">
        <v>41</v>
      </c>
      <c r="C106" s="14"/>
      <c r="D106" s="15"/>
      <c r="E106" s="48">
        <v>3329</v>
      </c>
    </row>
    <row r="107" spans="1:5" x14ac:dyDescent="0.25">
      <c r="A107" s="13">
        <v>44905</v>
      </c>
      <c r="B107" s="57" t="s">
        <v>41</v>
      </c>
      <c r="C107" s="14"/>
      <c r="D107" s="15"/>
      <c r="E107" s="48">
        <v>5835</v>
      </c>
    </row>
    <row r="108" spans="1:5" x14ac:dyDescent="0.25">
      <c r="A108" s="13">
        <v>44905</v>
      </c>
      <c r="B108" s="57" t="s">
        <v>41</v>
      </c>
      <c r="C108" s="14"/>
      <c r="D108" s="15"/>
      <c r="E108" s="48">
        <v>4301</v>
      </c>
    </row>
    <row r="109" spans="1:5" x14ac:dyDescent="0.25">
      <c r="A109" s="13">
        <v>44905</v>
      </c>
      <c r="B109" s="57" t="s">
        <v>41</v>
      </c>
      <c r="C109" s="14"/>
      <c r="D109" s="15"/>
      <c r="E109" s="48">
        <v>1240</v>
      </c>
    </row>
    <row r="110" spans="1:5" x14ac:dyDescent="0.25">
      <c r="A110" s="13">
        <v>44905</v>
      </c>
      <c r="B110" s="57" t="s">
        <v>41</v>
      </c>
      <c r="C110" s="14"/>
      <c r="D110" s="15"/>
      <c r="E110" s="48">
        <v>9471</v>
      </c>
    </row>
    <row r="111" spans="1:5" x14ac:dyDescent="0.25">
      <c r="A111" s="13">
        <v>44905</v>
      </c>
      <c r="B111" s="57" t="s">
        <v>41</v>
      </c>
      <c r="C111" s="14"/>
      <c r="D111" s="15"/>
      <c r="E111" s="48">
        <v>1700</v>
      </c>
    </row>
    <row r="112" spans="1:5" x14ac:dyDescent="0.25">
      <c r="A112" s="13">
        <v>44905</v>
      </c>
      <c r="B112" s="57" t="s">
        <v>41</v>
      </c>
      <c r="C112" s="14"/>
      <c r="D112" s="15"/>
      <c r="E112" s="48">
        <v>5685</v>
      </c>
    </row>
    <row r="113" spans="1:5" x14ac:dyDescent="0.25">
      <c r="A113" s="13">
        <v>44906</v>
      </c>
      <c r="B113" s="57" t="s">
        <v>41</v>
      </c>
      <c r="C113" s="14"/>
      <c r="D113" s="15"/>
      <c r="E113" s="14">
        <v>4344</v>
      </c>
    </row>
    <row r="114" spans="1:5" x14ac:dyDescent="0.25">
      <c r="A114" s="13">
        <v>44906</v>
      </c>
      <c r="B114" s="57" t="s">
        <v>41</v>
      </c>
      <c r="C114" s="14"/>
      <c r="D114" s="15"/>
      <c r="E114" s="14">
        <v>2816</v>
      </c>
    </row>
    <row r="115" spans="1:5" x14ac:dyDescent="0.25">
      <c r="A115" s="13">
        <v>44906</v>
      </c>
      <c r="B115" s="57" t="s">
        <v>41</v>
      </c>
      <c r="C115" s="14"/>
      <c r="D115" s="15"/>
      <c r="E115" s="14">
        <v>1367</v>
      </c>
    </row>
    <row r="116" spans="1:5" x14ac:dyDescent="0.25">
      <c r="A116" s="13">
        <v>44906</v>
      </c>
      <c r="B116" s="57" t="s">
        <v>41</v>
      </c>
      <c r="C116" s="14"/>
      <c r="D116" s="15"/>
      <c r="E116" s="14">
        <v>8123</v>
      </c>
    </row>
    <row r="117" spans="1:5" x14ac:dyDescent="0.25">
      <c r="A117" s="13">
        <v>44906</v>
      </c>
      <c r="B117" s="57" t="s">
        <v>41</v>
      </c>
      <c r="C117" s="14"/>
      <c r="D117" s="15"/>
      <c r="E117" s="14">
        <v>7620</v>
      </c>
    </row>
    <row r="118" spans="1:5" ht="30" x14ac:dyDescent="0.25">
      <c r="A118" s="13">
        <v>44908</v>
      </c>
      <c r="B118" s="57" t="s">
        <v>50</v>
      </c>
      <c r="C118" s="14"/>
      <c r="D118" s="15"/>
      <c r="E118" s="14">
        <v>300000</v>
      </c>
    </row>
    <row r="119" spans="1:5" x14ac:dyDescent="0.25">
      <c r="A119" s="13">
        <v>44909</v>
      </c>
      <c r="B119" s="57" t="s">
        <v>33</v>
      </c>
      <c r="C119" s="14"/>
      <c r="D119" s="15"/>
      <c r="E119" s="14">
        <v>119822.67</v>
      </c>
    </row>
    <row r="120" spans="1:5" x14ac:dyDescent="0.25">
      <c r="A120" s="13">
        <v>44909</v>
      </c>
      <c r="B120" s="57" t="s">
        <v>40</v>
      </c>
      <c r="C120" s="14"/>
      <c r="D120" s="15"/>
      <c r="E120" s="14">
        <f>142736+500</f>
        <v>143236</v>
      </c>
    </row>
    <row r="121" spans="1:5" x14ac:dyDescent="0.25">
      <c r="A121" s="13">
        <v>44909</v>
      </c>
      <c r="B121" s="57" t="s">
        <v>9</v>
      </c>
      <c r="C121" s="14">
        <v>1150</v>
      </c>
      <c r="D121" s="15">
        <f>E121/C121</f>
        <v>23.556521739130435</v>
      </c>
      <c r="E121" s="14">
        <v>27090</v>
      </c>
    </row>
    <row r="122" spans="1:5" x14ac:dyDescent="0.25">
      <c r="A122" s="13">
        <v>44909</v>
      </c>
      <c r="B122" s="57" t="s">
        <v>41</v>
      </c>
      <c r="C122" s="14"/>
      <c r="D122" s="15"/>
      <c r="E122" s="14">
        <v>31362</v>
      </c>
    </row>
    <row r="123" spans="1:5" x14ac:dyDescent="0.25">
      <c r="A123" s="13">
        <v>44909</v>
      </c>
      <c r="B123" s="57" t="s">
        <v>41</v>
      </c>
      <c r="C123" s="14"/>
      <c r="D123" s="15"/>
      <c r="E123" s="14">
        <v>270</v>
      </c>
    </row>
    <row r="124" spans="1:5" x14ac:dyDescent="0.25">
      <c r="A124" s="13">
        <v>44910</v>
      </c>
      <c r="B124" s="57" t="s">
        <v>41</v>
      </c>
      <c r="C124" s="14"/>
      <c r="D124" s="15"/>
      <c r="E124" s="14">
        <v>34836</v>
      </c>
    </row>
    <row r="125" spans="1:5" ht="30" x14ac:dyDescent="0.25">
      <c r="A125" s="13">
        <v>44911</v>
      </c>
      <c r="B125" s="57" t="s">
        <v>50</v>
      </c>
      <c r="C125" s="14"/>
      <c r="D125" s="15"/>
      <c r="E125" s="14">
        <v>62928</v>
      </c>
    </row>
    <row r="126" spans="1:5" x14ac:dyDescent="0.25">
      <c r="A126" s="13">
        <v>44911</v>
      </c>
      <c r="B126" s="57" t="s">
        <v>10</v>
      </c>
      <c r="C126" s="14">
        <v>1014</v>
      </c>
      <c r="D126" s="15">
        <v>20.5</v>
      </c>
      <c r="E126" s="14">
        <f>C126*D126</f>
        <v>20787</v>
      </c>
    </row>
    <row r="127" spans="1:5" x14ac:dyDescent="0.25">
      <c r="A127" s="13">
        <v>44911</v>
      </c>
      <c r="B127" s="57" t="s">
        <v>25</v>
      </c>
      <c r="C127" s="14"/>
      <c r="D127" s="15"/>
      <c r="E127" s="14">
        <v>4650</v>
      </c>
    </row>
    <row r="128" spans="1:5" x14ac:dyDescent="0.25">
      <c r="A128" s="13">
        <v>44911</v>
      </c>
      <c r="B128" s="57" t="s">
        <v>41</v>
      </c>
      <c r="C128" s="14"/>
      <c r="D128" s="15"/>
      <c r="E128" s="14">
        <v>4597</v>
      </c>
    </row>
    <row r="129" spans="1:5" x14ac:dyDescent="0.25">
      <c r="A129" s="13">
        <v>44912</v>
      </c>
      <c r="B129" s="57" t="s">
        <v>52</v>
      </c>
      <c r="C129" s="14">
        <v>5</v>
      </c>
      <c r="D129" s="15"/>
      <c r="E129" s="14">
        <v>34500</v>
      </c>
    </row>
    <row r="130" spans="1:5" x14ac:dyDescent="0.25">
      <c r="A130" s="13">
        <v>44912</v>
      </c>
      <c r="B130" s="57" t="s">
        <v>41</v>
      </c>
      <c r="C130" s="14"/>
      <c r="D130" s="15"/>
      <c r="E130" s="14">
        <v>18480</v>
      </c>
    </row>
    <row r="131" spans="1:5" x14ac:dyDescent="0.25">
      <c r="A131" s="13">
        <v>44912</v>
      </c>
      <c r="B131" s="57" t="s">
        <v>41</v>
      </c>
      <c r="C131" s="14"/>
      <c r="D131" s="15"/>
      <c r="E131" s="14">
        <v>16660</v>
      </c>
    </row>
    <row r="132" spans="1:5" x14ac:dyDescent="0.25">
      <c r="A132" s="13">
        <v>44912</v>
      </c>
      <c r="B132" s="57" t="s">
        <v>41</v>
      </c>
      <c r="C132" s="14"/>
      <c r="D132" s="15"/>
      <c r="E132" s="14">
        <v>8428</v>
      </c>
    </row>
    <row r="133" spans="1:5" x14ac:dyDescent="0.25">
      <c r="A133" s="13">
        <v>44912</v>
      </c>
      <c r="B133" s="57" t="s">
        <v>41</v>
      </c>
      <c r="C133" s="14"/>
      <c r="D133" s="15"/>
      <c r="E133" s="14">
        <v>4150</v>
      </c>
    </row>
    <row r="134" spans="1:5" x14ac:dyDescent="0.25">
      <c r="A134" s="13">
        <v>44912</v>
      </c>
      <c r="B134" s="57" t="s">
        <v>41</v>
      </c>
      <c r="C134" s="14"/>
      <c r="D134" s="15"/>
      <c r="E134" s="14">
        <v>3920</v>
      </c>
    </row>
    <row r="135" spans="1:5" x14ac:dyDescent="0.25">
      <c r="A135" s="13">
        <v>44912</v>
      </c>
      <c r="B135" s="57" t="s">
        <v>41</v>
      </c>
      <c r="C135" s="14"/>
      <c r="D135" s="15"/>
      <c r="E135" s="14">
        <v>11520</v>
      </c>
    </row>
    <row r="136" spans="1:5" x14ac:dyDescent="0.25">
      <c r="A136" s="13">
        <v>44912</v>
      </c>
      <c r="B136" s="57" t="s">
        <v>41</v>
      </c>
      <c r="C136" s="14"/>
      <c r="D136" s="15"/>
      <c r="E136" s="14">
        <v>6660</v>
      </c>
    </row>
    <row r="137" spans="1:5" x14ac:dyDescent="0.25">
      <c r="A137" s="13">
        <v>44912</v>
      </c>
      <c r="B137" s="57" t="s">
        <v>41</v>
      </c>
      <c r="C137" s="14"/>
      <c r="D137" s="15"/>
      <c r="E137" s="14">
        <v>5010</v>
      </c>
    </row>
    <row r="138" spans="1:5" x14ac:dyDescent="0.25">
      <c r="A138" s="13">
        <v>44912</v>
      </c>
      <c r="B138" s="57" t="s">
        <v>41</v>
      </c>
      <c r="C138" s="14"/>
      <c r="D138" s="15"/>
      <c r="E138" s="14">
        <v>8514</v>
      </c>
    </row>
    <row r="139" spans="1:5" x14ac:dyDescent="0.25">
      <c r="A139" s="13">
        <v>44912</v>
      </c>
      <c r="B139" s="57" t="s">
        <v>41</v>
      </c>
      <c r="C139" s="14"/>
      <c r="D139" s="15"/>
      <c r="E139" s="14">
        <v>4150</v>
      </c>
    </row>
    <row r="140" spans="1:5" x14ac:dyDescent="0.25">
      <c r="A140" s="13">
        <v>44912</v>
      </c>
      <c r="B140" s="57" t="s">
        <v>41</v>
      </c>
      <c r="C140" s="14"/>
      <c r="D140" s="15"/>
      <c r="E140" s="14">
        <v>11430</v>
      </c>
    </row>
    <row r="141" spans="1:5" x14ac:dyDescent="0.25">
      <c r="A141" s="13">
        <v>44912</v>
      </c>
      <c r="B141" s="57" t="s">
        <v>41</v>
      </c>
      <c r="C141" s="14"/>
      <c r="D141" s="15"/>
      <c r="E141" s="14">
        <v>4000</v>
      </c>
    </row>
    <row r="142" spans="1:5" x14ac:dyDescent="0.25">
      <c r="A142" s="13">
        <v>44912</v>
      </c>
      <c r="B142" s="57" t="s">
        <v>41</v>
      </c>
      <c r="C142" s="14"/>
      <c r="D142" s="15"/>
      <c r="E142" s="14">
        <v>7740</v>
      </c>
    </row>
    <row r="143" spans="1:5" x14ac:dyDescent="0.25">
      <c r="A143" s="13">
        <v>44912</v>
      </c>
      <c r="B143" s="57" t="s">
        <v>41</v>
      </c>
      <c r="C143" s="14"/>
      <c r="D143" s="15"/>
      <c r="E143" s="14">
        <v>3526</v>
      </c>
    </row>
    <row r="144" spans="1:5" x14ac:dyDescent="0.25">
      <c r="A144" s="13">
        <v>44912</v>
      </c>
      <c r="B144" s="57" t="s">
        <v>41</v>
      </c>
      <c r="C144" s="14"/>
      <c r="D144" s="15"/>
      <c r="E144" s="14">
        <v>3920</v>
      </c>
    </row>
    <row r="145" spans="1:5" x14ac:dyDescent="0.25">
      <c r="A145" s="13">
        <v>44912</v>
      </c>
      <c r="B145" s="57" t="s">
        <v>41</v>
      </c>
      <c r="C145" s="14"/>
      <c r="D145" s="15"/>
      <c r="E145" s="14">
        <v>3936</v>
      </c>
    </row>
    <row r="146" spans="1:5" x14ac:dyDescent="0.25">
      <c r="A146" s="13">
        <v>44912</v>
      </c>
      <c r="B146" s="57" t="s">
        <v>41</v>
      </c>
      <c r="C146" s="14"/>
      <c r="D146" s="15"/>
      <c r="E146" s="14">
        <v>2138</v>
      </c>
    </row>
    <row r="147" spans="1:5" x14ac:dyDescent="0.25">
      <c r="A147" s="13">
        <v>44915</v>
      </c>
      <c r="B147" s="57" t="s">
        <v>32</v>
      </c>
      <c r="C147" s="14"/>
      <c r="D147" s="15"/>
      <c r="E147" s="14">
        <v>64265</v>
      </c>
    </row>
    <row r="148" spans="1:5" x14ac:dyDescent="0.25">
      <c r="A148" s="13">
        <v>44915</v>
      </c>
      <c r="B148" s="57" t="s">
        <v>34</v>
      </c>
      <c r="C148" s="14"/>
      <c r="D148" s="15"/>
      <c r="E148" s="14">
        <v>10232.64</v>
      </c>
    </row>
    <row r="149" spans="1:5" x14ac:dyDescent="0.25">
      <c r="A149" s="13">
        <v>44915</v>
      </c>
      <c r="B149" s="57" t="s">
        <v>35</v>
      </c>
      <c r="C149" s="14"/>
      <c r="D149" s="15"/>
      <c r="E149" s="14">
        <v>6600</v>
      </c>
    </row>
    <row r="150" spans="1:5" x14ac:dyDescent="0.25">
      <c r="A150" s="13">
        <v>44915</v>
      </c>
      <c r="B150" s="57" t="s">
        <v>5</v>
      </c>
      <c r="C150" s="14">
        <v>1000</v>
      </c>
      <c r="D150" s="15">
        <v>149</v>
      </c>
      <c r="E150" s="14">
        <v>149000</v>
      </c>
    </row>
    <row r="151" spans="1:5" x14ac:dyDescent="0.25">
      <c r="A151" s="13">
        <v>44915</v>
      </c>
      <c r="B151" s="57" t="s">
        <v>53</v>
      </c>
      <c r="C151" s="14"/>
      <c r="D151" s="15"/>
      <c r="E151" s="14">
        <v>103500</v>
      </c>
    </row>
    <row r="152" spans="1:5" x14ac:dyDescent="0.25">
      <c r="A152" s="13">
        <v>44915</v>
      </c>
      <c r="B152" s="57" t="s">
        <v>42</v>
      </c>
      <c r="C152" s="14"/>
      <c r="D152" s="15"/>
      <c r="E152" s="14">
        <v>26000</v>
      </c>
    </row>
    <row r="153" spans="1:5" x14ac:dyDescent="0.25">
      <c r="A153" s="13">
        <v>44916</v>
      </c>
      <c r="B153" s="57" t="s">
        <v>9</v>
      </c>
      <c r="C153" s="14">
        <v>1000</v>
      </c>
      <c r="D153" s="15">
        <f>E153/C153</f>
        <v>27.08</v>
      </c>
      <c r="E153" s="14">
        <v>27080</v>
      </c>
    </row>
    <row r="154" spans="1:5" x14ac:dyDescent="0.25">
      <c r="A154" s="13">
        <v>44916</v>
      </c>
      <c r="B154" s="57" t="s">
        <v>25</v>
      </c>
      <c r="C154" s="14"/>
      <c r="D154" s="15"/>
      <c r="E154" s="14">
        <v>7826</v>
      </c>
    </row>
    <row r="155" spans="1:5" x14ac:dyDescent="0.25">
      <c r="A155" s="13">
        <v>44916</v>
      </c>
      <c r="B155" s="57" t="s">
        <v>41</v>
      </c>
      <c r="C155" s="14"/>
      <c r="D155" s="15"/>
      <c r="E155" s="14">
        <v>241942</v>
      </c>
    </row>
    <row r="156" spans="1:5" x14ac:dyDescent="0.25">
      <c r="A156" s="13">
        <v>44916</v>
      </c>
      <c r="B156" s="57" t="s">
        <v>41</v>
      </c>
      <c r="C156" s="14"/>
      <c r="D156" s="15"/>
      <c r="E156" s="14">
        <v>27129</v>
      </c>
    </row>
    <row r="157" spans="1:5" x14ac:dyDescent="0.25">
      <c r="A157" s="13">
        <v>44916</v>
      </c>
      <c r="B157" s="57" t="s">
        <v>41</v>
      </c>
      <c r="C157" s="14"/>
      <c r="D157" s="15"/>
      <c r="E157" s="14">
        <v>4200</v>
      </c>
    </row>
    <row r="158" spans="1:5" x14ac:dyDescent="0.25">
      <c r="A158" s="13">
        <v>44917</v>
      </c>
      <c r="B158" s="57" t="s">
        <v>43</v>
      </c>
      <c r="C158" s="14"/>
      <c r="D158" s="15"/>
      <c r="E158" s="14">
        <v>4850</v>
      </c>
    </row>
    <row r="159" spans="1:5" x14ac:dyDescent="0.25">
      <c r="A159" s="13">
        <v>44917</v>
      </c>
      <c r="B159" s="57" t="s">
        <v>44</v>
      </c>
      <c r="C159" s="14"/>
      <c r="D159" s="15"/>
      <c r="E159" s="14">
        <v>49750</v>
      </c>
    </row>
    <row r="160" spans="1:5" x14ac:dyDescent="0.25">
      <c r="A160" s="13">
        <v>44917</v>
      </c>
      <c r="B160" s="57" t="s">
        <v>41</v>
      </c>
      <c r="C160" s="14"/>
      <c r="D160" s="15"/>
      <c r="E160" s="14">
        <v>50860</v>
      </c>
    </row>
    <row r="161" spans="1:5" x14ac:dyDescent="0.25">
      <c r="A161" s="13">
        <v>44918</v>
      </c>
      <c r="B161" s="57" t="s">
        <v>36</v>
      </c>
      <c r="C161" s="14"/>
      <c r="D161" s="15"/>
      <c r="E161" s="14">
        <v>61628</v>
      </c>
    </row>
    <row r="162" spans="1:5" x14ac:dyDescent="0.25">
      <c r="A162" s="13">
        <v>44918</v>
      </c>
      <c r="B162" s="57" t="s">
        <v>41</v>
      </c>
      <c r="C162" s="14"/>
      <c r="D162" s="15"/>
      <c r="E162" s="14">
        <v>1532</v>
      </c>
    </row>
    <row r="163" spans="1:5" x14ac:dyDescent="0.25">
      <c r="A163" s="13">
        <v>44918</v>
      </c>
      <c r="B163" s="57" t="s">
        <v>41</v>
      </c>
      <c r="C163" s="14"/>
      <c r="D163" s="15"/>
      <c r="E163" s="14">
        <v>2254</v>
      </c>
    </row>
    <row r="164" spans="1:5" x14ac:dyDescent="0.25">
      <c r="A164" s="13">
        <v>44918</v>
      </c>
      <c r="B164" s="57" t="s">
        <v>41</v>
      </c>
      <c r="C164" s="14"/>
      <c r="D164" s="15"/>
      <c r="E164" s="14">
        <v>3906</v>
      </c>
    </row>
    <row r="165" spans="1:5" x14ac:dyDescent="0.25">
      <c r="A165" s="13">
        <v>44918</v>
      </c>
      <c r="B165" s="57" t="s">
        <v>41</v>
      </c>
      <c r="C165" s="14"/>
      <c r="D165" s="15"/>
      <c r="E165" s="14">
        <v>1080</v>
      </c>
    </row>
    <row r="166" spans="1:5" x14ac:dyDescent="0.25">
      <c r="A166" s="13">
        <v>44918</v>
      </c>
      <c r="B166" s="57" t="s">
        <v>41</v>
      </c>
      <c r="C166" s="14"/>
      <c r="D166" s="15"/>
      <c r="E166" s="14">
        <v>1410</v>
      </c>
    </row>
    <row r="167" spans="1:5" x14ac:dyDescent="0.25">
      <c r="A167" s="13">
        <v>44919</v>
      </c>
      <c r="B167" s="57" t="s">
        <v>48</v>
      </c>
      <c r="C167" s="14"/>
      <c r="D167" s="15"/>
      <c r="E167" s="48">
        <v>71058</v>
      </c>
    </row>
    <row r="168" spans="1:5" x14ac:dyDescent="0.25">
      <c r="A168" s="13">
        <v>44919</v>
      </c>
      <c r="B168" s="57" t="s">
        <v>29</v>
      </c>
      <c r="C168" s="14">
        <v>1500</v>
      </c>
      <c r="D168" s="15">
        <v>28.6</v>
      </c>
      <c r="E168" s="48">
        <f>C168*D168</f>
        <v>42900</v>
      </c>
    </row>
    <row r="169" spans="1:5" x14ac:dyDescent="0.25">
      <c r="A169" s="13">
        <v>44919</v>
      </c>
      <c r="B169" s="57" t="s">
        <v>41</v>
      </c>
      <c r="C169" s="14"/>
      <c r="D169" s="15"/>
      <c r="E169" s="48">
        <f>39184+28</f>
        <v>39212</v>
      </c>
    </row>
    <row r="170" spans="1:5" x14ac:dyDescent="0.25">
      <c r="A170" s="13">
        <v>44919</v>
      </c>
      <c r="B170" s="57" t="s">
        <v>41</v>
      </c>
      <c r="C170" s="14"/>
      <c r="D170" s="15"/>
      <c r="E170" s="48">
        <f>5280+53</f>
        <v>5333</v>
      </c>
    </row>
    <row r="171" spans="1:5" x14ac:dyDescent="0.25">
      <c r="A171" s="13">
        <v>44920</v>
      </c>
      <c r="B171" s="57" t="s">
        <v>45</v>
      </c>
      <c r="C171" s="14"/>
      <c r="D171" s="15"/>
      <c r="E171" s="48">
        <v>398000</v>
      </c>
    </row>
    <row r="172" spans="1:5" x14ac:dyDescent="0.25">
      <c r="A172" s="13">
        <v>44920</v>
      </c>
      <c r="B172" s="57" t="s">
        <v>46</v>
      </c>
      <c r="C172" s="14"/>
      <c r="D172" s="15"/>
      <c r="E172" s="48">
        <v>128271</v>
      </c>
    </row>
    <row r="173" spans="1:5" x14ac:dyDescent="0.25">
      <c r="A173" s="13">
        <v>44921</v>
      </c>
      <c r="B173" s="57" t="s">
        <v>47</v>
      </c>
      <c r="C173" s="14"/>
      <c r="D173" s="15"/>
      <c r="E173" s="48">
        <v>43120</v>
      </c>
    </row>
    <row r="174" spans="1:5" x14ac:dyDescent="0.25">
      <c r="A174" s="13">
        <v>44921</v>
      </c>
      <c r="B174" s="57" t="s">
        <v>41</v>
      </c>
      <c r="C174" s="14"/>
      <c r="D174" s="15"/>
      <c r="E174" s="48">
        <v>1450</v>
      </c>
    </row>
    <row r="175" spans="1:5" x14ac:dyDescent="0.25">
      <c r="A175" s="13">
        <v>44922</v>
      </c>
      <c r="B175" s="57" t="s">
        <v>41</v>
      </c>
      <c r="C175" s="14"/>
      <c r="D175" s="15"/>
      <c r="E175" s="48">
        <v>6200</v>
      </c>
    </row>
    <row r="176" spans="1:5" x14ac:dyDescent="0.25">
      <c r="A176" s="13"/>
      <c r="B176" s="57"/>
      <c r="C176" s="14"/>
      <c r="D176" s="15"/>
      <c r="E176" s="48"/>
    </row>
    <row r="177" spans="1:5" x14ac:dyDescent="0.25">
      <c r="A177" s="13"/>
      <c r="B177" s="57"/>
      <c r="C177" s="14"/>
      <c r="D177" s="15"/>
      <c r="E177" s="48"/>
    </row>
    <row r="178" spans="1:5" x14ac:dyDescent="0.25">
      <c r="A178" s="13"/>
      <c r="B178" s="57"/>
      <c r="C178" s="14"/>
      <c r="D178" s="15"/>
      <c r="E178" s="48"/>
    </row>
    <row r="179" spans="1:5" x14ac:dyDescent="0.25">
      <c r="A179" s="13"/>
      <c r="B179" s="57"/>
      <c r="C179" s="14"/>
      <c r="D179" s="15"/>
      <c r="E179" s="48"/>
    </row>
    <row r="180" spans="1:5" x14ac:dyDescent="0.25">
      <c r="A180" s="13"/>
      <c r="B180" s="57"/>
      <c r="C180" s="14"/>
      <c r="D180" s="15"/>
      <c r="E180" s="48"/>
    </row>
    <row r="181" spans="1:5" x14ac:dyDescent="0.25">
      <c r="A181" s="13"/>
      <c r="B181" s="57"/>
      <c r="C181" s="14"/>
      <c r="D181" s="15"/>
      <c r="E181" s="48"/>
    </row>
  </sheetData>
  <autoFilter ref="A12:E175" xr:uid="{2A53E1FA-E0AD-46C8-B0CD-96F716C5B073}">
    <sortState xmlns:xlrd2="http://schemas.microsoft.com/office/spreadsheetml/2017/richdata2" ref="A13:E174">
      <sortCondition ref="A13:A174"/>
    </sortState>
  </autoFilter>
  <phoneticPr fontId="3" type="noConversion"/>
  <pageMargins left="0.7" right="0.7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cp:lastPrinted>2022-12-28T15:52:13Z</cp:lastPrinted>
  <dcterms:created xsi:type="dcterms:W3CDTF">2022-11-02T11:12:34Z</dcterms:created>
  <dcterms:modified xsi:type="dcterms:W3CDTF">2022-12-28T16:17:45Z</dcterms:modified>
</cp:coreProperties>
</file>