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xr:revisionPtr revIDLastSave="0" documentId="13_ncr:1_{A6CF6658-CA5A-4699-9C5A-BD910604559B}" xr6:coauthVersionLast="47" xr6:coauthVersionMax="47" xr10:uidLastSave="{00000000-0000-0000-0000-000000000000}"/>
  <bookViews>
    <workbookView xWindow="-120" yWindow="-120" windowWidth="29040" windowHeight="15840" firstSheet="9" activeTab="13" xr2:uid="{00000000-000D-0000-FFFF-FFFF00000000}"/>
  </bookViews>
  <sheets>
    <sheet name="цены" sheetId="2" state="hidden" r:id="rId1"/>
    <sheet name="07.03.2023" sheetId="1" state="hidden" r:id="rId2"/>
    <sheet name="20.03.2023" sheetId="3" state="hidden" r:id="rId3"/>
    <sheet name="08.04.2023" sheetId="4" state="hidden" r:id="rId4"/>
    <sheet name="14.04.2023" sheetId="5" state="hidden" r:id="rId5"/>
    <sheet name="22.04.2023" sheetId="6" state="hidden" r:id="rId6"/>
    <sheet name="06.05.2023" sheetId="7" state="hidden" r:id="rId7"/>
    <sheet name="15.05.2023" sheetId="8" state="hidden" r:id="rId8"/>
    <sheet name="аптечка 14.08" sheetId="19" state="hidden" r:id="rId9"/>
    <sheet name="рюкзак 09.06" sheetId="17" r:id="rId10"/>
    <sheet name="спанкер 09.06" sheetId="18" r:id="rId11"/>
    <sheet name="спанкер лайт 09.06" sheetId="22" r:id="rId12"/>
    <sheet name="аптечка 09.06" sheetId="20" r:id="rId13"/>
    <sheet name="НПД 09.06" sheetId="2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7" l="1"/>
  <c r="D52" i="17"/>
  <c r="D140" i="17"/>
  <c r="D26" i="17"/>
  <c r="E15" i="23"/>
  <c r="D89" i="18"/>
  <c r="D90" i="18"/>
  <c r="D37" i="18"/>
  <c r="D29" i="22"/>
  <c r="D28" i="22"/>
  <c r="D82" i="22"/>
  <c r="D97" i="18"/>
  <c r="D96" i="18"/>
  <c r="D29" i="18"/>
  <c r="D30" i="18"/>
  <c r="D28" i="18"/>
  <c r="D69" i="22"/>
  <c r="D70" i="22"/>
  <c r="D71" i="22"/>
  <c r="D81" i="22"/>
  <c r="D12" i="22"/>
  <c r="D27" i="22"/>
  <c r="D60" i="22"/>
  <c r="D48" i="22"/>
  <c r="E19" i="20"/>
  <c r="E15" i="20"/>
  <c r="E16" i="20"/>
  <c r="E18" i="23"/>
  <c r="E17" i="23"/>
  <c r="E16" i="23"/>
  <c r="E14" i="23"/>
  <c r="E13" i="23"/>
  <c r="E12" i="23"/>
  <c r="E11" i="23"/>
  <c r="E10" i="23"/>
  <c r="E9" i="23"/>
  <c r="E8" i="23"/>
  <c r="E7" i="23"/>
  <c r="E6" i="23"/>
  <c r="E5" i="23"/>
  <c r="E4" i="23"/>
  <c r="E3" i="23"/>
  <c r="D51" i="17"/>
  <c r="D84" i="22"/>
  <c r="D80" i="22"/>
  <c r="D79" i="22"/>
  <c r="D76" i="22"/>
  <c r="D75" i="22"/>
  <c r="D74" i="22"/>
  <c r="D68" i="22"/>
  <c r="D67" i="22"/>
  <c r="D66" i="22"/>
  <c r="D65" i="22"/>
  <c r="D64" i="22"/>
  <c r="D63" i="22"/>
  <c r="D59" i="22"/>
  <c r="D58" i="22"/>
  <c r="D57" i="22"/>
  <c r="D56" i="22"/>
  <c r="D53" i="22"/>
  <c r="D52" i="22"/>
  <c r="D51" i="22"/>
  <c r="D47" i="22"/>
  <c r="D43" i="22"/>
  <c r="D42" i="22"/>
  <c r="D39" i="22"/>
  <c r="D38" i="22"/>
  <c r="D37" i="22"/>
  <c r="D36" i="22"/>
  <c r="D33" i="22"/>
  <c r="D26" i="22"/>
  <c r="D25" i="22"/>
  <c r="D24" i="22"/>
  <c r="D23" i="22"/>
  <c r="D22" i="22"/>
  <c r="D19" i="22"/>
  <c r="D18" i="22"/>
  <c r="D17" i="22"/>
  <c r="D16" i="22"/>
  <c r="D15" i="22"/>
  <c r="D11" i="22"/>
  <c r="D8" i="22"/>
  <c r="D86" i="22" l="1"/>
  <c r="E19" i="23"/>
  <c r="D12" i="18"/>
  <c r="D13" i="18"/>
  <c r="D8" i="18"/>
  <c r="D11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33" i="18"/>
  <c r="D34" i="18"/>
  <c r="D35" i="18"/>
  <c r="D36" i="18"/>
  <c r="D38" i="18"/>
  <c r="D43" i="18"/>
  <c r="D45" i="18"/>
  <c r="D46" i="18"/>
  <c r="D47" i="18"/>
  <c r="D48" i="18"/>
  <c r="D49" i="18"/>
  <c r="D50" i="18"/>
  <c r="D51" i="18"/>
  <c r="D52" i="18"/>
  <c r="D53" i="18"/>
  <c r="D56" i="18"/>
  <c r="D57" i="18"/>
  <c r="D58" i="18"/>
  <c r="D59" i="18"/>
  <c r="D60" i="18"/>
  <c r="D61" i="18"/>
  <c r="D62" i="18"/>
  <c r="D65" i="18"/>
  <c r="D66" i="18"/>
  <c r="D70" i="18"/>
  <c r="D71" i="18"/>
  <c r="D72" i="18"/>
  <c r="D88" i="18"/>
  <c r="D75" i="18"/>
  <c r="D76" i="18"/>
  <c r="D77" i="18"/>
  <c r="D78" i="18"/>
  <c r="D79" i="18"/>
  <c r="D82" i="18"/>
  <c r="D83" i="18"/>
  <c r="D84" i="18"/>
  <c r="D85" i="18"/>
  <c r="D86" i="18"/>
  <c r="D87" i="18"/>
  <c r="D93" i="18"/>
  <c r="D94" i="18"/>
  <c r="D95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3" i="18"/>
  <c r="D115" i="18" l="1"/>
  <c r="D146" i="17"/>
  <c r="D28" i="17"/>
  <c r="D27" i="17"/>
  <c r="D48" i="17" l="1"/>
  <c r="D77" i="17" l="1"/>
  <c r="D147" i="17"/>
  <c r="D143" i="17"/>
  <c r="D79" i="17"/>
  <c r="D78" i="17"/>
  <c r="D138" i="17"/>
  <c r="D139" i="17"/>
  <c r="D105" i="17"/>
  <c r="D90" i="17"/>
  <c r="C71" i="17"/>
  <c r="C70" i="17"/>
  <c r="C63" i="17"/>
  <c r="C57" i="17"/>
  <c r="D41" i="17"/>
  <c r="D123" i="17"/>
  <c r="E24" i="20"/>
  <c r="D50" i="17" l="1"/>
  <c r="D104" i="17"/>
  <c r="D119" i="17"/>
  <c r="D25" i="17"/>
  <c r="D92" i="17"/>
  <c r="E31" i="20"/>
  <c r="E30" i="20"/>
  <c r="E27" i="20"/>
  <c r="E23" i="20"/>
  <c r="D22" i="20"/>
  <c r="E22" i="20" s="1"/>
  <c r="D21" i="20"/>
  <c r="E21" i="20" s="1"/>
  <c r="E11" i="20"/>
  <c r="E20" i="20"/>
  <c r="E18" i="20"/>
  <c r="E12" i="20"/>
  <c r="E10" i="20"/>
  <c r="E9" i="20"/>
  <c r="E13" i="20"/>
  <c r="E14" i="20"/>
  <c r="E8" i="20"/>
  <c r="E7" i="20"/>
  <c r="E6" i="20"/>
  <c r="E5" i="20"/>
  <c r="E4" i="20"/>
  <c r="E3" i="20"/>
  <c r="E32" i="19"/>
  <c r="E31" i="19"/>
  <c r="D28" i="19"/>
  <c r="E28" i="19" s="1"/>
  <c r="E25" i="19"/>
  <c r="D24" i="19"/>
  <c r="E24" i="19" s="1"/>
  <c r="D23" i="19"/>
  <c r="E23" i="19" s="1"/>
  <c r="D22" i="19"/>
  <c r="E22" i="19" s="1"/>
  <c r="D21" i="19"/>
  <c r="E21" i="19" s="1"/>
  <c r="E20" i="19"/>
  <c r="E19" i="19"/>
  <c r="E18" i="19"/>
  <c r="E17" i="19"/>
  <c r="E16" i="19"/>
  <c r="E14" i="19"/>
  <c r="E13" i="19"/>
  <c r="E12" i="19"/>
  <c r="E11" i="19"/>
  <c r="E10" i="19"/>
  <c r="E9" i="19"/>
  <c r="E8" i="19"/>
  <c r="E7" i="19"/>
  <c r="E6" i="19"/>
  <c r="E5" i="19"/>
  <c r="E4" i="19"/>
  <c r="E3" i="19"/>
  <c r="E25" i="20" l="1"/>
  <c r="E28" i="20" s="1"/>
  <c r="E32" i="20" s="1"/>
  <c r="E26" i="19"/>
  <c r="E29" i="19" s="1"/>
  <c r="E33" i="19" s="1"/>
  <c r="C66" i="17" l="1"/>
  <c r="C61" i="17"/>
  <c r="C60" i="17"/>
  <c r="C54" i="17" l="1"/>
  <c r="C74" i="17"/>
  <c r="D137" i="17" l="1"/>
  <c r="D86" i="17"/>
  <c r="D148" i="17"/>
  <c r="D145" i="17"/>
  <c r="D12" i="17"/>
  <c r="D144" i="17"/>
  <c r="D142" i="17"/>
  <c r="D141" i="17"/>
  <c r="D136" i="17"/>
  <c r="D135" i="17"/>
  <c r="D134" i="17"/>
  <c r="D133" i="17"/>
  <c r="D132" i="17"/>
  <c r="D131" i="17"/>
  <c r="D130" i="17"/>
  <c r="D129" i="17"/>
  <c r="D128" i="17"/>
  <c r="D127" i="17"/>
  <c r="D126" i="17"/>
  <c r="C125" i="17"/>
  <c r="D125" i="17" s="1"/>
  <c r="D124" i="17"/>
  <c r="D120" i="17"/>
  <c r="D118" i="17"/>
  <c r="D117" i="17"/>
  <c r="D116" i="17"/>
  <c r="D115" i="17"/>
  <c r="D114" i="17"/>
  <c r="D113" i="17"/>
  <c r="D112" i="17"/>
  <c r="D103" i="17"/>
  <c r="D102" i="17"/>
  <c r="D101" i="17"/>
  <c r="D100" i="17"/>
  <c r="D99" i="17"/>
  <c r="D106" i="17"/>
  <c r="D98" i="17"/>
  <c r="D97" i="17"/>
  <c r="D96" i="17"/>
  <c r="D95" i="17"/>
  <c r="D94" i="17"/>
  <c r="D91" i="17"/>
  <c r="D89" i="17"/>
  <c r="D88" i="17"/>
  <c r="D87" i="17"/>
  <c r="D85" i="17"/>
  <c r="D84" i="17"/>
  <c r="D109" i="17"/>
  <c r="D108" i="17"/>
  <c r="D76" i="17"/>
  <c r="D75" i="17"/>
  <c r="D74" i="17"/>
  <c r="D73" i="17"/>
  <c r="D72" i="17"/>
  <c r="D71" i="17"/>
  <c r="D70" i="17"/>
  <c r="C69" i="17"/>
  <c r="D69" i="17" s="1"/>
  <c r="D68" i="17"/>
  <c r="D67" i="17"/>
  <c r="D66" i="17"/>
  <c r="D65" i="17"/>
  <c r="D64" i="17"/>
  <c r="D63" i="17"/>
  <c r="C62" i="17"/>
  <c r="D62" i="17" s="1"/>
  <c r="D61" i="17"/>
  <c r="D60" i="17"/>
  <c r="D59" i="17"/>
  <c r="D58" i="17"/>
  <c r="D57" i="17"/>
  <c r="D56" i="17"/>
  <c r="D55" i="17"/>
  <c r="D54" i="17"/>
  <c r="D49" i="17"/>
  <c r="D47" i="17"/>
  <c r="D46" i="17"/>
  <c r="D44" i="17"/>
  <c r="D43" i="17"/>
  <c r="D42" i="17"/>
  <c r="D40" i="17"/>
  <c r="D35" i="17"/>
  <c r="D34" i="17"/>
  <c r="D33" i="17"/>
  <c r="D32" i="17"/>
  <c r="D24" i="17"/>
  <c r="D23" i="17"/>
  <c r="D22" i="17"/>
  <c r="D21" i="17"/>
  <c r="D20" i="17"/>
  <c r="D19" i="17"/>
  <c r="D18" i="17"/>
  <c r="D17" i="17"/>
  <c r="D11" i="17"/>
  <c r="D31" i="17"/>
  <c r="D30" i="17"/>
  <c r="D83" i="17"/>
  <c r="D16" i="17"/>
  <c r="D15" i="17"/>
  <c r="D8" i="17"/>
  <c r="D22" i="2"/>
  <c r="C143" i="2"/>
  <c r="C71" i="2"/>
  <c r="C60" i="2"/>
  <c r="C63" i="2"/>
  <c r="C58" i="2"/>
  <c r="C137" i="2"/>
  <c r="C146" i="2"/>
  <c r="C68" i="2"/>
  <c r="C66" i="2"/>
  <c r="C67" i="2"/>
  <c r="C76" i="2"/>
  <c r="C84" i="2"/>
  <c r="D84" i="2" s="1"/>
  <c r="C148" i="2"/>
  <c r="C135" i="2"/>
  <c r="D125" i="2"/>
  <c r="D131" i="2"/>
  <c r="C106" i="2"/>
  <c r="D85" i="2"/>
  <c r="D83" i="2"/>
  <c r="D86" i="2"/>
  <c r="D79" i="2"/>
  <c r="D80" i="2"/>
  <c r="D81" i="2"/>
  <c r="D82" i="2"/>
  <c r="C65" i="2"/>
  <c r="D37" i="2"/>
  <c r="D13" i="2"/>
  <c r="D14" i="2"/>
  <c r="D46" i="2"/>
  <c r="D130" i="2"/>
  <c r="D129" i="2"/>
  <c r="D151" i="2"/>
  <c r="C74" i="2"/>
  <c r="C75" i="2"/>
  <c r="C70" i="2"/>
  <c r="C69" i="2"/>
  <c r="C61" i="2"/>
  <c r="C56" i="2"/>
  <c r="C55" i="2"/>
  <c r="C145" i="2"/>
  <c r="C142" i="2"/>
  <c r="C141" i="2"/>
  <c r="C140" i="2"/>
  <c r="C139" i="2"/>
  <c r="C138" i="2"/>
  <c r="D150" i="17" l="1"/>
  <c r="D106" i="2"/>
  <c r="D3" i="2"/>
  <c r="C9" i="2"/>
  <c r="D9" i="2" s="1"/>
  <c r="D7" i="2"/>
  <c r="D8" i="2"/>
  <c r="D10" i="2"/>
  <c r="D11" i="2"/>
  <c r="D12" i="2"/>
  <c r="D17" i="2"/>
  <c r="D18" i="2"/>
  <c r="D19" i="2"/>
  <c r="D20" i="2"/>
  <c r="D21" i="2"/>
  <c r="D23" i="2"/>
  <c r="D24" i="2"/>
  <c r="D25" i="2"/>
  <c r="D26" i="2"/>
  <c r="D27" i="2"/>
  <c r="D28" i="2"/>
  <c r="D29" i="2"/>
  <c r="D32" i="2"/>
  <c r="D33" i="2"/>
  <c r="D34" i="2"/>
  <c r="D35" i="2"/>
  <c r="D36" i="2"/>
  <c r="D42" i="2"/>
  <c r="D43" i="2"/>
  <c r="D134" i="2"/>
  <c r="D44" i="2"/>
  <c r="D45" i="2"/>
  <c r="D49" i="2"/>
  <c r="D50" i="2"/>
  <c r="D51" i="2"/>
  <c r="D52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92" i="2"/>
  <c r="D93" i="2"/>
  <c r="D94" i="2"/>
  <c r="D107" i="2"/>
  <c r="D95" i="2"/>
  <c r="D105" i="2"/>
  <c r="D96" i="2"/>
  <c r="D97" i="2"/>
  <c r="D98" i="2"/>
  <c r="D99" i="2"/>
  <c r="D100" i="2"/>
  <c r="D101" i="2"/>
  <c r="D108" i="2"/>
  <c r="D109" i="2"/>
  <c r="D110" i="2"/>
  <c r="D111" i="2"/>
  <c r="D112" i="2"/>
  <c r="D113" i="2"/>
  <c r="D114" i="2"/>
  <c r="D115" i="2"/>
  <c r="D116" i="2"/>
  <c r="D117" i="2"/>
  <c r="D118" i="2"/>
  <c r="D121" i="2"/>
  <c r="D122" i="2"/>
  <c r="D123" i="2"/>
  <c r="D124" i="2"/>
  <c r="D126" i="2"/>
  <c r="D127" i="2"/>
  <c r="D128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6" i="2"/>
  <c r="D153" i="2" l="1"/>
</calcChain>
</file>

<file path=xl/sharedStrings.xml><?xml version="1.0" encoding="utf-8"?>
<sst xmlns="http://schemas.openxmlformats.org/spreadsheetml/2006/main" count="1572" uniqueCount="360">
  <si>
    <t>Комплектующие</t>
  </si>
  <si>
    <t>Кол-во шт</t>
  </si>
  <si>
    <t>Рюкзак Али</t>
  </si>
  <si>
    <t>СНАРУЖИ НА МОЛЛЕ</t>
  </si>
  <si>
    <t>Воздуховод Гведеля № 4 красн</t>
  </si>
  <si>
    <t>Воздуховод Гведеля № 5 голуб</t>
  </si>
  <si>
    <t>Воздуховод Гведеля № 6 оранж</t>
  </si>
  <si>
    <t>Носилки Фома в подсумке</t>
  </si>
  <si>
    <t>Нефопам шприц-тюбик (3 преформы по 2 ШТ)</t>
  </si>
  <si>
    <t>Шина большая (снаружи)</t>
  </si>
  <si>
    <t>Турникет</t>
  </si>
  <si>
    <t>Ножницы атравматические</t>
  </si>
  <si>
    <t>КАРМАН БОЛЬШОЙ НАРУЖНЫЙ НИЖНИЙ</t>
  </si>
  <si>
    <t>Гемостатический бинт Plantago</t>
  </si>
  <si>
    <t>Гемостатический бинт Китай каолин 1,5м серый</t>
  </si>
  <si>
    <t>Израилька бандаж</t>
  </si>
  <si>
    <t>ППИ в брезенте</t>
  </si>
  <si>
    <t>Ларингеальная маска надувная</t>
  </si>
  <si>
    <t>Шприц 50 мл</t>
  </si>
  <si>
    <t>Воздуховод назофаренгиальный</t>
  </si>
  <si>
    <t>Пластырь окклюзионный</t>
  </si>
  <si>
    <t>Игла декомпрессионная зелёная</t>
  </si>
  <si>
    <t>Катетер 14G оранжевый</t>
  </si>
  <si>
    <t>Бинт 7х14</t>
  </si>
  <si>
    <t>Бинт 5*10 стерильный</t>
  </si>
  <si>
    <t>Салфетка 45х29</t>
  </si>
  <si>
    <t>КАРМАН МАЛЕНЬКИЙ НАРУЖНЫЙ ВЕРХНИЙ</t>
  </si>
  <si>
    <t>Жгут горячий эсмарх</t>
  </si>
  <si>
    <t>Жгут Альфа</t>
  </si>
  <si>
    <t>Перчатки, пар</t>
  </si>
  <si>
    <t>Маркеры</t>
  </si>
  <si>
    <t>БОЛЬШОЕ ОТДЕЛЕНИЕ 1 (БЛИЖЕ К КАРМАНАМ)</t>
  </si>
  <si>
    <t>В карманах внутри отделения</t>
  </si>
  <si>
    <t>Катетеры зеленые 18G</t>
  </si>
  <si>
    <t>Катетер розовый 20G</t>
  </si>
  <si>
    <t>Салфетки спиртовые большие</t>
  </si>
  <si>
    <t>Салфетки спиртовые маленькие</t>
  </si>
  <si>
    <t>Система инфузионная</t>
  </si>
  <si>
    <t>Пластырь для фиксации катетера</t>
  </si>
  <si>
    <t>В самом отделении</t>
  </si>
  <si>
    <t>Натрия хлорид 400 мл медуза</t>
  </si>
  <si>
    <t>Рингер 500 мл медуза</t>
  </si>
  <si>
    <t>Стерофундин изотонический 500</t>
  </si>
  <si>
    <t>Пакет с таблетками</t>
  </si>
  <si>
    <t>Кеторолак (кеторол, кетолак)</t>
  </si>
  <si>
    <t>Моксифлоксацин 400 таб</t>
  </si>
  <si>
    <t>Левотек (левофлоксацин 500 таб)</t>
  </si>
  <si>
    <t>Метронидазол</t>
  </si>
  <si>
    <t>Азитромицин пачка</t>
  </si>
  <si>
    <t>Амосин (амоксициллин) таб 500мг</t>
  </si>
  <si>
    <t>Доксициклин таб</t>
  </si>
  <si>
    <t>Лоперамид</t>
  </si>
  <si>
    <t>Пентафлуцин (др. порошки от простуды)</t>
  </si>
  <si>
    <t>Ибупрофен 400 мг</t>
  </si>
  <si>
    <t>Парацетамол</t>
  </si>
  <si>
    <t>Ацетилсалициловая к-та (аспирин)</t>
  </si>
  <si>
    <t>Анальгин</t>
  </si>
  <si>
    <t>Нитроглицерин пластинка</t>
  </si>
  <si>
    <t>Смекта, пакетиков</t>
  </si>
  <si>
    <t>Уголь активированный таб</t>
  </si>
  <si>
    <t>Левометил (левомеколь), мазь</t>
  </si>
  <si>
    <t>Леденцы для горла</t>
  </si>
  <si>
    <t>Нео-анузол</t>
  </si>
  <si>
    <t>Капсикам мазь</t>
  </si>
  <si>
    <t>БОЛЬШОЕ ОТДЕЛЕНИЕ 2 (БЛИЖЕ К СПИНЕ)</t>
  </si>
  <si>
    <t>Карман-сетка на молнии</t>
  </si>
  <si>
    <t>Пакет с салфетками</t>
  </si>
  <si>
    <t>Эверс SP салфетка противоожоговая салатовая</t>
  </si>
  <si>
    <t>ИПП-11 противохимпакет</t>
  </si>
  <si>
    <t>Эверс Gel красный</t>
  </si>
  <si>
    <t>Эверс Gemo зеленый</t>
  </si>
  <si>
    <t>Салфетка для стимуляции дыхания</t>
  </si>
  <si>
    <t>Пакетик с пластырями</t>
  </si>
  <si>
    <t>Пластырь 6х10</t>
  </si>
  <si>
    <t>Пластырь маленький по 5 шт, пластинок</t>
  </si>
  <si>
    <t>Пинцет</t>
  </si>
  <si>
    <t>Скальпель 24 размер</t>
  </si>
  <si>
    <t>Термометр</t>
  </si>
  <si>
    <t>Ранозаживляющая мазь при ожогах ZAPAZ</t>
  </si>
  <si>
    <t>Антисептик для рук</t>
  </si>
  <si>
    <t>Хлоргексидин 100-150 мл</t>
  </si>
  <si>
    <t>Повидон-йод ZAPAZ 100мл</t>
  </si>
  <si>
    <t>Карман-сетка нижняя без молнии</t>
  </si>
  <si>
    <t>Когезивный бинт 4 см</t>
  </si>
  <si>
    <t>Когезивный бинт 15см</t>
  </si>
  <si>
    <t>Пластырь рулончик 3х500</t>
  </si>
  <si>
    <t>Скотч армированный</t>
  </si>
  <si>
    <t>Термоодеяло / Покрывало спасательное</t>
  </si>
  <si>
    <t>Химические грелки</t>
  </si>
  <si>
    <t>Карман из ткани</t>
  </si>
  <si>
    <t>Пластырь сорбирующий 10х10</t>
  </si>
  <si>
    <t>Пластырь сорбирующий 10х20</t>
  </si>
  <si>
    <t>Пластырь сорбирующий 10х30</t>
  </si>
  <si>
    <t>Пакет с перевязочными</t>
  </si>
  <si>
    <t>Салфетка марлевая маленькая 5х5 см</t>
  </si>
  <si>
    <t>Бинт эластичный 10х3м (10х2м)</t>
  </si>
  <si>
    <t>Пакет с ампулами</t>
  </si>
  <si>
    <t>Транексамовая кислота</t>
  </si>
  <si>
    <t>Дексаметазон</t>
  </si>
  <si>
    <t>Кеторолак</t>
  </si>
  <si>
    <t>Супрастин</t>
  </si>
  <si>
    <t>Адреналин</t>
  </si>
  <si>
    <t>Фенилэфрин</t>
  </si>
  <si>
    <t>Папаверин, ампул</t>
  </si>
  <si>
    <t>Магния сульфат</t>
  </si>
  <si>
    <t>Лидокаин</t>
  </si>
  <si>
    <t>Амоксициллин+клавулановая флакон</t>
  </si>
  <si>
    <t>Цефтриаксон, флак 1г</t>
  </si>
  <si>
    <t>Дротаверин</t>
  </si>
  <si>
    <t>Норадреналин</t>
  </si>
  <si>
    <t>Натрия хлорид 10 мл</t>
  </si>
  <si>
    <t>Шприц 5 мл</t>
  </si>
  <si>
    <t>Шприц 10 мл</t>
  </si>
  <si>
    <t>Салфетка марлевая средняя 10*10 марлевая по 10 шт в упак</t>
  </si>
  <si>
    <t>Бранолинд Д 10*20</t>
  </si>
  <si>
    <t>Хитокол - повязка-губка с хитозаном</t>
  </si>
  <si>
    <t>Фонарь налобный</t>
  </si>
  <si>
    <t>Эвакуационная стропа ЗРА</t>
  </si>
  <si>
    <t>Тонометр с механ грушей и фонендоскопом</t>
  </si>
  <si>
    <t>Пульсоксиметр (армед с подсветкой)</t>
  </si>
  <si>
    <t>Ондасентрон</t>
  </si>
  <si>
    <t>Жгут Горячий Эсмарх</t>
  </si>
  <si>
    <t>ИТОГО</t>
  </si>
  <si>
    <t>Бинт эластичный 10х2 м</t>
  </si>
  <si>
    <t>Когезивный бинт 6 см</t>
  </si>
  <si>
    <t>Пластырь для фиксации катетера с разрезом</t>
  </si>
  <si>
    <t>Эверс SP салфетка противоожоговая салат</t>
  </si>
  <si>
    <t>Гелофузин 500 мл</t>
  </si>
  <si>
    <t>Нафтизин/ ксилометазолин</t>
  </si>
  <si>
    <t xml:space="preserve">Салфетка абдоминальная </t>
  </si>
  <si>
    <t>Цена за 1 шт</t>
  </si>
  <si>
    <t>Стоим в рюкзаке</t>
  </si>
  <si>
    <t>Венозный жгут</t>
  </si>
  <si>
    <r>
      <t xml:space="preserve">Лоратадин/ </t>
    </r>
    <r>
      <rPr>
        <b/>
        <sz val="12"/>
        <color theme="1"/>
        <rFont val="Times New Roman"/>
        <family val="1"/>
        <charset val="204"/>
      </rPr>
      <t>Аллерфекс</t>
    </r>
  </si>
  <si>
    <r>
      <t xml:space="preserve">Омепразол/ </t>
    </r>
    <r>
      <rPr>
        <b/>
        <sz val="12"/>
        <color theme="1"/>
        <rFont val="Times New Roman"/>
        <family val="1"/>
        <charset val="204"/>
      </rPr>
      <t>Эзомепразол</t>
    </r>
  </si>
  <si>
    <r>
      <t xml:space="preserve">Мелоксикам/ </t>
    </r>
    <r>
      <rPr>
        <b/>
        <sz val="12"/>
        <color theme="1"/>
        <rFont val="Times New Roman"/>
        <family val="1"/>
        <charset val="204"/>
      </rPr>
      <t>Эторикоксиб</t>
    </r>
  </si>
  <si>
    <r>
      <t xml:space="preserve">Бисопролол/ </t>
    </r>
    <r>
      <rPr>
        <b/>
        <sz val="12"/>
        <color theme="1"/>
        <rFont val="Times New Roman"/>
        <family val="1"/>
        <charset val="204"/>
      </rPr>
      <t>Моксонидин</t>
    </r>
  </si>
  <si>
    <r>
      <t xml:space="preserve">Диклофенак мазь/ </t>
    </r>
    <r>
      <rPr>
        <b/>
        <sz val="12"/>
        <color theme="1"/>
        <rFont val="Times New Roman"/>
        <family val="1"/>
        <charset val="204"/>
      </rPr>
      <t>Нимесулид гель</t>
    </r>
  </si>
  <si>
    <t>Аскорбиновая кислота пакетики</t>
  </si>
  <si>
    <t>Мебеверин</t>
  </si>
  <si>
    <t>Лизиноприл</t>
  </si>
  <si>
    <t>Итоприд</t>
  </si>
  <si>
    <t>Фуразидин</t>
  </si>
  <si>
    <t>Индометацин</t>
  </si>
  <si>
    <t>Лубрикант туба</t>
  </si>
  <si>
    <t>Стрейч плёнка, маленький рулон</t>
  </si>
  <si>
    <t>Скотч армированный на верёвке</t>
  </si>
  <si>
    <r>
      <t xml:space="preserve">Бромгексин/ </t>
    </r>
    <r>
      <rPr>
        <b/>
        <sz val="12"/>
        <color theme="1"/>
        <rFont val="Times New Roman"/>
        <family val="1"/>
        <charset val="204"/>
      </rPr>
      <t>Бронхорус</t>
    </r>
  </si>
  <si>
    <t>Азитромицин 500 мг пачка</t>
  </si>
  <si>
    <t>Тетрациклин таб</t>
  </si>
  <si>
    <t>Дротаверина гидрохлорид</t>
  </si>
  <si>
    <t xml:space="preserve">Дротаверина гидрохлорид </t>
  </si>
  <si>
    <t>Глазные капли</t>
  </si>
  <si>
    <t>Ушные капли</t>
  </si>
  <si>
    <t xml:space="preserve">Салфетка марлевая средняя 10*10 </t>
  </si>
  <si>
    <t>Косынка из нетканки</t>
  </si>
  <si>
    <t>Косынка из х/б</t>
  </si>
  <si>
    <t>Налоксон ???</t>
  </si>
  <si>
    <t>выводим</t>
  </si>
  <si>
    <t>вывводим</t>
  </si>
  <si>
    <t>Гелофузин 500</t>
  </si>
  <si>
    <t>Андипал</t>
  </si>
  <si>
    <t>Мирамед</t>
  </si>
  <si>
    <t>Амброксол/ Бронхорус/ Бромгексин</t>
  </si>
  <si>
    <t>Фурагин</t>
  </si>
  <si>
    <t>Косынки из нетканки</t>
  </si>
  <si>
    <t>Косынки из х/б</t>
  </si>
  <si>
    <t>Салфетка марлевая 10х10 см</t>
  </si>
  <si>
    <t>Азитромицин 500 мг</t>
  </si>
  <si>
    <t>Метронидазол 500</t>
  </si>
  <si>
    <t>Тетрациклин 100 мг/ Доксициклин таб</t>
  </si>
  <si>
    <t>Рюкзак</t>
  </si>
  <si>
    <t>Лубрикант туба/ пакетики х5</t>
  </si>
  <si>
    <t>Моксифлоксацин</t>
  </si>
  <si>
    <t>Амоксициллин+клавулановая флакон 1000</t>
  </si>
  <si>
    <t>Супрастин/ Димедрол</t>
  </si>
  <si>
    <t>Кеторолак (кеторол, кетолак)/Декскетапрофен</t>
  </si>
  <si>
    <t>СНАРУЖИ НА РЮКЗАКЕ</t>
  </si>
  <si>
    <t xml:space="preserve">Носилки Фома </t>
  </si>
  <si>
    <t>Пульсоксиметр</t>
  </si>
  <si>
    <t>Зажим</t>
  </si>
  <si>
    <t>Лубрикант туба/ саше</t>
  </si>
  <si>
    <t>Игла декомпрессионная</t>
  </si>
  <si>
    <t>Кеторолак (кеторол, кетолак)/Декскетопрофен</t>
  </si>
  <si>
    <t>Примечание:</t>
  </si>
  <si>
    <t>поставок</t>
  </si>
  <si>
    <t>1). Наличие всех наименований с нулевой ценой не гарантируется и зависит от</t>
  </si>
  <si>
    <t>2). Допускаются незначительные изменения состава медрюкзака в зависимости от</t>
  </si>
  <si>
    <t>наличия отдельных позиций или замена на аналоги (для медикаментов)</t>
  </si>
  <si>
    <t>Гемостатический бинт каолин/ хитозан</t>
  </si>
  <si>
    <t>Доставка, офис, прочие расходники</t>
  </si>
  <si>
    <t>Допускаются изменения состава медрюкзака в зависимости от</t>
  </si>
  <si>
    <t xml:space="preserve">КАРМАН БОЛЬШОЙ НАРУЖНЫЙ </t>
  </si>
  <si>
    <t>Под резинками</t>
  </si>
  <si>
    <t>Мелоксикам</t>
  </si>
  <si>
    <t>Повидон-йод 100-120 мл</t>
  </si>
  <si>
    <t>Рюкзак типа "Спанкер"</t>
  </si>
  <si>
    <t>Сетчатые карманы на "крыле"</t>
  </si>
  <si>
    <t>Клапан инфузии (жёлт/оранж)</t>
  </si>
  <si>
    <t>Карман-сетка на молнии верхний</t>
  </si>
  <si>
    <t>БОЛЬШОЕ ОТДЕЛЕНИЕ (ОТКИДНАЯ ЧАСТЬ)</t>
  </si>
  <si>
    <t>БОЛЬШОЕ ОТДЕЛЕНИЕ (ОСНОВНАЯ ЧАСТЬ)</t>
  </si>
  <si>
    <t>СЕТЧАТЫЕ БОКОВЫЕ КАРМАНЫ СНАРУЖИ</t>
  </si>
  <si>
    <t>Левофлоксацин</t>
  </si>
  <si>
    <t>Налоксон</t>
  </si>
  <si>
    <t>Шпатель</t>
  </si>
  <si>
    <t>РЮКЗАК БОЛЬШОЙ МЕДИЦИНСКИЙ</t>
  </si>
  <si>
    <t>Носилки мягкие</t>
  </si>
  <si>
    <t>Ампульница</t>
  </si>
  <si>
    <t>наличия отдельных позиций или замена на аналоги</t>
  </si>
  <si>
    <t>№</t>
  </si>
  <si>
    <t>Расходники</t>
  </si>
  <si>
    <t>В 1 аптечку</t>
  </si>
  <si>
    <t>Стоимость 
1 шт.</t>
  </si>
  <si>
    <t>Стоимость в одной аптечке</t>
  </si>
  <si>
    <t>Подсумок</t>
  </si>
  <si>
    <t>Маркер перманентный</t>
  </si>
  <si>
    <t>ИПП марлевый в брезенте</t>
  </si>
  <si>
    <t>ИПП эластичный 4-6 дюймов</t>
  </si>
  <si>
    <t>Бинт марлевый 7 м х 14 см</t>
  </si>
  <si>
    <t>Бинт Мицар 2 м х 10 см</t>
  </si>
  <si>
    <t>Спасательное одеяло 160х210</t>
  </si>
  <si>
    <t>Скотч армированный 5 м</t>
  </si>
  <si>
    <t>Атлас оказания первой помощи</t>
  </si>
  <si>
    <t>Пакет с мелкоштучкой</t>
  </si>
  <si>
    <t>Пластырь бактерицидный 6х10</t>
  </si>
  <si>
    <t>Пластырь бактерицидный 1,9х7,2</t>
  </si>
  <si>
    <t>Противоожог. салфетка Эверс 24х24</t>
  </si>
  <si>
    <t>Салфетки с нашатырём</t>
  </si>
  <si>
    <t>Перчатки</t>
  </si>
  <si>
    <t>Метронидазол 250 мг</t>
  </si>
  <si>
    <t>Доставка, склад, прочее</t>
  </si>
  <si>
    <t>Нефопам, шприц-тюбик + футляр</t>
  </si>
  <si>
    <t>Окклюзионный вентилируемый пластырь</t>
  </si>
  <si>
    <t xml:space="preserve">Гемостатический Z-бинт </t>
  </si>
  <si>
    <t>Итого себестоимость стандартной аптечки, руб</t>
  </si>
  <si>
    <t>Итого себестоимость аптечки с нефопамом, руб</t>
  </si>
  <si>
    <t>Итого себестоимость аптечки мечты, руб</t>
  </si>
  <si>
    <t>14.08.2023 Себестоимость аптечки</t>
  </si>
  <si>
    <t>РЮКЗАК СПАНКЕР МЕДИЦИНСКИЙ (ШТУРМОВОЙ)</t>
  </si>
  <si>
    <t>Наглазник</t>
  </si>
  <si>
    <t>Израилька бандаж 8''</t>
  </si>
  <si>
    <t>ИТОГО рюкзак спанкер с ампульницей</t>
  </si>
  <si>
    <t>Z-бинт</t>
  </si>
  <si>
    <t>Воздуховод назофарингеальный</t>
  </si>
  <si>
    <t>Катетер урологический Фолея</t>
  </si>
  <si>
    <t>Косынки фиксирующие</t>
  </si>
  <si>
    <t>Ондансетрон</t>
  </si>
  <si>
    <t>Ускоритель инфузий</t>
  </si>
  <si>
    <t>Зажим кровоостанавливающий</t>
  </si>
  <si>
    <t>Термоодеяло/покрывало спасательное</t>
  </si>
  <si>
    <t>Маркер</t>
  </si>
  <si>
    <t>Грелка химическая</t>
  </si>
  <si>
    <t>Катетер зеленый 18G</t>
  </si>
  <si>
    <t>Бинт Мицар 3 м х 15 см</t>
  </si>
  <si>
    <t>Справочник по оказанию первой помощи</t>
  </si>
  <si>
    <t>Сальбутамол</t>
  </si>
  <si>
    <t>Регидрон</t>
  </si>
  <si>
    <t>Шприц 20 мл</t>
  </si>
  <si>
    <t>Катетеры синие 22G</t>
  </si>
  <si>
    <t>Катетер синий 22G</t>
  </si>
  <si>
    <t>Лоратадин</t>
  </si>
  <si>
    <t>Тетрациклин 100 мг</t>
  </si>
  <si>
    <t>Мелоксикам/ Эторикоксиб</t>
  </si>
  <si>
    <t>Бисопролол/ Моксонидин</t>
  </si>
  <si>
    <t>Таблетки для горла</t>
  </si>
  <si>
    <t>Диклофенак мазь</t>
  </si>
  <si>
    <t>Перекись водорода</t>
  </si>
  <si>
    <t>Мочеприемник</t>
  </si>
  <si>
    <t>Фуросемид</t>
  </si>
  <si>
    <t>Глюконат кальция 10 мл</t>
  </si>
  <si>
    <t>Карман-сетка на молнии cредний</t>
  </si>
  <si>
    <t>ИТОГО большой рюкзак с ампульницей</t>
  </si>
  <si>
    <t>Ампульница (без заполнения)</t>
  </si>
  <si>
    <t>Ифимол (парацетамол)</t>
  </si>
  <si>
    <t>Ципрофлоксацин</t>
  </si>
  <si>
    <t>Ципрофлоксацин фл 100 мл</t>
  </si>
  <si>
    <t>Ампульница (синий/фиолетов)</t>
  </si>
  <si>
    <t>Ампульница без заполнения</t>
  </si>
  <si>
    <t>Нефопам (шприц-тюбик)</t>
  </si>
  <si>
    <t>Карман-сетка</t>
  </si>
  <si>
    <t>Карман на молнии нижний</t>
  </si>
  <si>
    <t>Шина иммобилизационная большая</t>
  </si>
  <si>
    <t>Ускоритель для инфузий</t>
  </si>
  <si>
    <t>Спасательное одеяло зеленое 160 × 210 см</t>
  </si>
  <si>
    <t>Бинт Мицар 2 м × 10 см</t>
  </si>
  <si>
    <t>Пластырь бактерицидный 6 × 10 см</t>
  </si>
  <si>
    <t>Противоожог. салфетка Эверс 24 × 24 см</t>
  </si>
  <si>
    <t>Салфетка марлевая маленькая 10 × 10 см</t>
  </si>
  <si>
    <t>Пластырь рулончик 3 × 500 см</t>
  </si>
  <si>
    <t>Салфетка 45 × 29 см</t>
  </si>
  <si>
    <t>Бинт 2 м × 10 см Мицар</t>
  </si>
  <si>
    <t>Стерофундин изотонический 500 мл</t>
  </si>
  <si>
    <t>Повидон-йод 100 мл</t>
  </si>
  <si>
    <t>Пластырь 6 × 10 см</t>
  </si>
  <si>
    <t>Пластырь сорбирующий 10 × 10</t>
  </si>
  <si>
    <t>Пластырь сорбирующий 10 × 20</t>
  </si>
  <si>
    <t>Пластырь сорбирующий 10 × 30</t>
  </si>
  <si>
    <t>Салфетка марлевая 10 × 10 см</t>
  </si>
  <si>
    <t>Цефтриаксон, флак 1 г</t>
  </si>
  <si>
    <t>Стропа эвакуационная</t>
  </si>
  <si>
    <t>РЮКЗАК СПАНКЕР-ЛАЙТ</t>
  </si>
  <si>
    <t>Рюкзак типа "Спанкер размер S"</t>
  </si>
  <si>
    <t>Израилька бандаж 6"</t>
  </si>
  <si>
    <t>Воздуховод назофарингеальный 6,5</t>
  </si>
  <si>
    <t>Бинт 2*10 Мицар</t>
  </si>
  <si>
    <t>Карман-сетка на молнии нижний</t>
  </si>
  <si>
    <t>Отрывной подсумок кровотечения (красный)</t>
  </si>
  <si>
    <t>Отрывной подсумок фарма (синий)</t>
  </si>
  <si>
    <t>Отрывной подсумок перевязка (жёлтый)</t>
  </si>
  <si>
    <t>Израилька бандаж 6''</t>
  </si>
  <si>
    <t xml:space="preserve">ИТОГО рюкзак спанкер-лайт </t>
  </si>
  <si>
    <t>Воздуховод Гведела №4 (красный)</t>
  </si>
  <si>
    <t>Маска ларингеальная надувная</t>
  </si>
  <si>
    <t>Лубрикант, туба</t>
  </si>
  <si>
    <t>Воздуховод назофарингеальный размер 7</t>
  </si>
  <si>
    <t>Воздуховод назофарингеальный размер 6,5</t>
  </si>
  <si>
    <t>Перчатки смотровые нестерильные</t>
  </si>
  <si>
    <t>Салфетки спиртовые</t>
  </si>
  <si>
    <t>Скальпель одноразовый стерильный, размер 24</t>
  </si>
  <si>
    <t>Бинт Мицар 10 × 200 см</t>
  </si>
  <si>
    <t>Мешок АМБУ многоразовый силиконовый</t>
  </si>
  <si>
    <t>Трубка трахеостомическая с манжетой 5,5 мм</t>
  </si>
  <si>
    <t>Трубка эндотрахеальная с манжетой 5,5 мм</t>
  </si>
  <si>
    <t>Итого себестоимость набора, руб</t>
  </si>
  <si>
    <t>Нефопам шприц-тюбик (в преформах по 2 шт)</t>
  </si>
  <si>
    <t>Кол-во</t>
  </si>
  <si>
    <t>Название</t>
  </si>
  <si>
    <t>Стоимость всего</t>
  </si>
  <si>
    <t>05.06.2025 Себестоимость аптечки</t>
  </si>
  <si>
    <t>Бинт Мицар 3 м х 15 см (или 2 мал. Мицара)</t>
  </si>
  <si>
    <t>Жгут резиновый/ силиконовый 1,5 м</t>
  </si>
  <si>
    <t>ИПП (перевязочный пакет) Мицар</t>
  </si>
  <si>
    <t>Бандаж (перевязочный пакет) 6 дюймов</t>
  </si>
  <si>
    <t>Тампонада (z-бинт)</t>
  </si>
  <si>
    <t>Противохимпакет ИПП-11</t>
  </si>
  <si>
    <t>Моксифлоксацин (или левофлок+метронид)</t>
  </si>
  <si>
    <t>Носилки тканевые мягкие</t>
  </si>
  <si>
    <t xml:space="preserve">Жгут резиновый/ силиконовый </t>
  </si>
  <si>
    <t>Бинт эластичный 8 см х 4 м</t>
  </si>
  <si>
    <t>Бинт 3*15 Мицар</t>
  </si>
  <si>
    <t>Противохим пакет ИПП-11</t>
  </si>
  <si>
    <t>Катетер 18g</t>
  </si>
  <si>
    <t xml:space="preserve">Катетер 20g </t>
  </si>
  <si>
    <t>Резинки, булавки</t>
  </si>
  <si>
    <t>Хлоргексидин 100 мл</t>
  </si>
  <si>
    <t>Пластырь-повязка 10х10</t>
  </si>
  <si>
    <t>Пластырь-повязка 10х30</t>
  </si>
  <si>
    <t>Жгут резиновый/ силиконовый</t>
  </si>
  <si>
    <t>Клапан перевязка (красный)</t>
  </si>
  <si>
    <t>Жгут Кровестоп</t>
  </si>
  <si>
    <t>Бинт эластичный 8 см × 4 м</t>
  </si>
  <si>
    <t>Метронидазол раствор 100 мл</t>
  </si>
  <si>
    <t>09.06.2025 Набор для поддержки дыхания</t>
  </si>
  <si>
    <t xml:space="preserve">Косынки </t>
  </si>
  <si>
    <t>Димедрол</t>
  </si>
  <si>
    <t>Шприц 2 мл</t>
  </si>
  <si>
    <t>Нагреватель для инфузий</t>
  </si>
  <si>
    <t>Бромгексин</t>
  </si>
  <si>
    <t>Омепразол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</si>
</sst>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3" fontId="1" fillId="0" borderId="0" xfId="0" applyNumberFormat="1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8" borderId="1" xfId="0" applyNumberFormat="1" applyFont="1" applyFill="1" applyBorder="1"/>
    <xf numFmtId="3" fontId="3" fillId="0" borderId="1" xfId="0" applyNumberFormat="1" applyFont="1" applyBorder="1"/>
    <xf numFmtId="0" fontId="2" fillId="6" borderId="1" xfId="0" applyFont="1" applyFill="1" applyBorder="1" applyAlignment="1">
      <alignment horizontal="left" wrapText="1" indent="6"/>
    </xf>
    <xf numFmtId="0" fontId="2" fillId="7" borderId="1" xfId="0" applyFont="1" applyFill="1" applyBorder="1" applyAlignment="1">
      <alignment horizontal="left" wrapText="1" indent="6"/>
    </xf>
    <xf numFmtId="0" fontId="1" fillId="7" borderId="1" xfId="0" applyFont="1" applyFill="1" applyBorder="1" applyAlignment="1">
      <alignment horizontal="left" wrapText="1" indent="6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2" fillId="7" borderId="1" xfId="0" applyFont="1" applyFill="1" applyBorder="1" applyAlignment="1">
      <alignment horizontal="left" wrapText="1" indent="4"/>
    </xf>
    <xf numFmtId="0" fontId="1" fillId="0" borderId="0" xfId="0" applyFont="1"/>
    <xf numFmtId="0" fontId="2" fillId="10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wrapText="1"/>
    </xf>
    <xf numFmtId="0" fontId="2" fillId="11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2" fillId="12" borderId="1" xfId="0" applyFont="1" applyFill="1" applyBorder="1" applyAlignment="1">
      <alignment wrapText="1"/>
    </xf>
    <xf numFmtId="0" fontId="2" fillId="1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wrapText="1"/>
    </xf>
    <xf numFmtId="14" fontId="3" fillId="0" borderId="0" xfId="0" applyNumberFormat="1" applyFont="1" applyAlignment="1">
      <alignment horizontal="left"/>
    </xf>
    <xf numFmtId="3" fontId="1" fillId="2" borderId="1" xfId="0" applyNumberFormat="1" applyFont="1" applyFill="1" applyBorder="1" applyAlignment="1">
      <alignment horizontal="center" wrapText="1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wrapText="1"/>
    </xf>
    <xf numFmtId="3" fontId="3" fillId="10" borderId="1" xfId="0" applyNumberFormat="1" applyFont="1" applyFill="1" applyBorder="1" applyAlignment="1">
      <alignment horizontal="right" wrapText="1"/>
    </xf>
    <xf numFmtId="3" fontId="1" fillId="2" borderId="1" xfId="0" applyNumberFormat="1" applyFont="1" applyFill="1" applyBorder="1"/>
    <xf numFmtId="3" fontId="2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14" borderId="1" xfId="0" applyFont="1" applyFill="1" applyBorder="1"/>
    <xf numFmtId="0" fontId="8" fillId="0" borderId="1" xfId="0" applyFont="1" applyBorder="1" applyAlignment="1">
      <alignment horizontal="left" indent="5"/>
    </xf>
    <xf numFmtId="0" fontId="11" fillId="15" borderId="1" xfId="0" applyFont="1" applyFill="1" applyBorder="1" applyAlignment="1">
      <alignment horizontal="center"/>
    </xf>
    <xf numFmtId="0" fontId="12" fillId="15" borderId="1" xfId="0" applyFont="1" applyFill="1" applyBorder="1"/>
    <xf numFmtId="3" fontId="11" fillId="15" borderId="1" xfId="0" applyNumberFormat="1" applyFont="1" applyFill="1" applyBorder="1" applyAlignment="1">
      <alignment horizontal="center"/>
    </xf>
    <xf numFmtId="3" fontId="12" fillId="15" borderId="1" xfId="0" applyNumberFormat="1" applyFont="1" applyFill="1" applyBorder="1" applyAlignment="1">
      <alignment horizontal="center"/>
    </xf>
    <xf numFmtId="0" fontId="8" fillId="0" borderId="0" xfId="0" applyFont="1"/>
    <xf numFmtId="0" fontId="11" fillId="10" borderId="1" xfId="0" applyFont="1" applyFill="1" applyBorder="1" applyAlignment="1">
      <alignment horizontal="center"/>
    </xf>
    <xf numFmtId="0" fontId="12" fillId="10" borderId="1" xfId="0" applyFont="1" applyFill="1" applyBorder="1"/>
    <xf numFmtId="3" fontId="11" fillId="10" borderId="1" xfId="0" applyNumberFormat="1" applyFont="1" applyFill="1" applyBorder="1" applyAlignment="1">
      <alignment horizontal="center"/>
    </xf>
    <xf numFmtId="3" fontId="12" fillId="10" borderId="1" xfId="0" applyNumberFormat="1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2" fillId="16" borderId="1" xfId="0" applyFont="1" applyFill="1" applyBorder="1"/>
    <xf numFmtId="3" fontId="11" fillId="16" borderId="1" xfId="0" applyNumberFormat="1" applyFont="1" applyFill="1" applyBorder="1" applyAlignment="1">
      <alignment horizontal="center"/>
    </xf>
    <xf numFmtId="3" fontId="12" fillId="16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3" fontId="3" fillId="10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1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 indent="6"/>
    </xf>
    <xf numFmtId="0" fontId="2" fillId="7" borderId="1" xfId="0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left" wrapText="1" indent="6"/>
    </xf>
    <xf numFmtId="3" fontId="1" fillId="2" borderId="5" xfId="0" applyNumberFormat="1" applyFont="1" applyFill="1" applyBorder="1" applyAlignment="1">
      <alignment horizontal="center" wrapText="1"/>
    </xf>
    <xf numFmtId="3" fontId="2" fillId="2" borderId="5" xfId="0" applyNumberFormat="1" applyFont="1" applyFill="1" applyBorder="1" applyAlignment="1">
      <alignment wrapText="1"/>
    </xf>
    <xf numFmtId="3" fontId="2" fillId="2" borderId="5" xfId="0" applyNumberFormat="1" applyFont="1" applyFill="1" applyBorder="1" applyAlignment="1">
      <alignment horizontal="center" wrapText="1"/>
    </xf>
    <xf numFmtId="3" fontId="2" fillId="10" borderId="5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left" wrapText="1" indent="6"/>
    </xf>
    <xf numFmtId="3" fontId="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 indent="6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8" fillId="0" borderId="1" xfId="0" applyFont="1" applyBorder="1" applyAlignment="1">
      <alignment horizontal="left" indent="4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3" fontId="2" fillId="0" borderId="5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 indent="6"/>
    </xf>
    <xf numFmtId="0" fontId="1" fillId="0" borderId="1" xfId="0" applyFont="1" applyBorder="1" applyAlignment="1">
      <alignment horizontal="left" wrapText="1" indent="3"/>
    </xf>
    <xf numFmtId="3" fontId="2" fillId="0" borderId="5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3" fontId="2" fillId="0" borderId="1" xfId="0" applyNumberFormat="1" applyFont="1" applyFill="1" applyBorder="1"/>
    <xf numFmtId="0" fontId="4" fillId="13" borderId="2" xfId="0" applyFont="1" applyFill="1" applyBorder="1" applyAlignment="1">
      <alignment horizontal="center" wrapText="1"/>
    </xf>
    <xf numFmtId="0" fontId="5" fillId="13" borderId="3" xfId="0" applyFont="1" applyFill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523875</xdr:colOff>
      <xdr:row>1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49C8F96-F204-4FFE-9682-72BF1F2E95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102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3</xdr:col>
      <xdr:colOff>561975</xdr:colOff>
      <xdr:row>0</xdr:row>
      <xdr:rowOff>1295400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A0F55A3-6447-4C97-8491-A289DFD99A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5410200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3</xdr:col>
      <xdr:colOff>561975</xdr:colOff>
      <xdr:row>0</xdr:row>
      <xdr:rowOff>1295400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DC92B-701F-4261-A1D7-A07E39223E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54102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4"/>
  <sheetViews>
    <sheetView workbookViewId="0">
      <selection sqref="A1:XFD1048576"/>
    </sheetView>
  </sheetViews>
  <sheetFormatPr defaultColWidth="9.140625" defaultRowHeight="15.75" x14ac:dyDescent="0.25"/>
  <cols>
    <col min="1" max="1" width="52.7109375" style="1" customWidth="1"/>
    <col min="2" max="2" width="9.140625" style="20"/>
    <col min="3" max="3" width="11.42578125" style="21" customWidth="1"/>
    <col min="4" max="4" width="11.42578125" style="23" customWidth="1"/>
    <col min="5" max="16384" width="9.140625" style="1"/>
  </cols>
  <sheetData>
    <row r="1" spans="1:4" ht="31.5" x14ac:dyDescent="0.25">
      <c r="A1" s="2" t="s">
        <v>0</v>
      </c>
      <c r="B1" s="22" t="s">
        <v>1</v>
      </c>
      <c r="C1" s="36" t="s">
        <v>130</v>
      </c>
      <c r="D1" s="36" t="s">
        <v>131</v>
      </c>
    </row>
    <row r="2" spans="1:4" x14ac:dyDescent="0.25">
      <c r="A2" s="15"/>
      <c r="B2" s="3"/>
      <c r="C2" s="3"/>
      <c r="D2" s="3"/>
    </row>
    <row r="3" spans="1:4" x14ac:dyDescent="0.25">
      <c r="A3" s="2" t="s">
        <v>2</v>
      </c>
      <c r="B3" s="3">
        <v>1</v>
      </c>
      <c r="C3" s="27">
        <v>1500</v>
      </c>
      <c r="D3" s="28">
        <f>B3*C3</f>
        <v>1500</v>
      </c>
    </row>
    <row r="4" spans="1:4" x14ac:dyDescent="0.25">
      <c r="A4" s="15"/>
      <c r="B4" s="3"/>
      <c r="C4" s="3"/>
      <c r="D4" s="3"/>
    </row>
    <row r="5" spans="1:4" x14ac:dyDescent="0.25">
      <c r="A5" s="4" t="s">
        <v>3</v>
      </c>
      <c r="B5" s="16"/>
      <c r="C5" s="27"/>
      <c r="D5" s="28"/>
    </row>
    <row r="6" spans="1:4" x14ac:dyDescent="0.25">
      <c r="A6" s="5" t="s">
        <v>4</v>
      </c>
      <c r="B6" s="16">
        <v>2</v>
      </c>
      <c r="C6" s="27">
        <v>60</v>
      </c>
      <c r="D6" s="28">
        <f>B6*C6</f>
        <v>120</v>
      </c>
    </row>
    <row r="7" spans="1:4" x14ac:dyDescent="0.25">
      <c r="A7" s="5" t="s">
        <v>5</v>
      </c>
      <c r="B7" s="16">
        <v>1</v>
      </c>
      <c r="C7" s="27">
        <v>60</v>
      </c>
      <c r="D7" s="28">
        <f t="shared" ref="D7:D66" si="0">B7*C7</f>
        <v>60</v>
      </c>
    </row>
    <row r="8" spans="1:4" x14ac:dyDescent="0.25">
      <c r="A8" s="5" t="s">
        <v>7</v>
      </c>
      <c r="B8" s="16">
        <v>1</v>
      </c>
      <c r="C8" s="29">
        <v>0</v>
      </c>
      <c r="D8" s="28">
        <f t="shared" si="0"/>
        <v>0</v>
      </c>
    </row>
    <row r="9" spans="1:4" x14ac:dyDescent="0.25">
      <c r="A9" s="5" t="s">
        <v>8</v>
      </c>
      <c r="B9" s="16">
        <v>6</v>
      </c>
      <c r="C9" s="27">
        <f>265</f>
        <v>265</v>
      </c>
      <c r="D9" s="28">
        <f t="shared" si="0"/>
        <v>1590</v>
      </c>
    </row>
    <row r="10" spans="1:4" x14ac:dyDescent="0.25">
      <c r="A10" s="5" t="s">
        <v>9</v>
      </c>
      <c r="B10" s="16">
        <v>2</v>
      </c>
      <c r="C10" s="29">
        <v>0</v>
      </c>
      <c r="D10" s="28">
        <f t="shared" si="0"/>
        <v>0</v>
      </c>
    </row>
    <row r="11" spans="1:4" x14ac:dyDescent="0.25">
      <c r="A11" s="5" t="s">
        <v>10</v>
      </c>
      <c r="B11" s="16">
        <v>2</v>
      </c>
      <c r="C11" s="27">
        <v>190</v>
      </c>
      <c r="D11" s="28">
        <f t="shared" si="0"/>
        <v>380</v>
      </c>
    </row>
    <row r="12" spans="1:4" x14ac:dyDescent="0.25">
      <c r="A12" s="5" t="s">
        <v>11</v>
      </c>
      <c r="B12" s="16">
        <v>1</v>
      </c>
      <c r="C12" s="27">
        <v>90</v>
      </c>
      <c r="D12" s="28">
        <f t="shared" si="0"/>
        <v>90</v>
      </c>
    </row>
    <row r="13" spans="1:4" x14ac:dyDescent="0.25">
      <c r="A13" s="5" t="s">
        <v>146</v>
      </c>
      <c r="B13" s="16">
        <v>1</v>
      </c>
      <c r="C13" s="27">
        <v>20</v>
      </c>
      <c r="D13" s="28">
        <f t="shared" ref="D13:D14" si="1">B13*C13</f>
        <v>20</v>
      </c>
    </row>
    <row r="14" spans="1:4" x14ac:dyDescent="0.25">
      <c r="A14" s="5" t="s">
        <v>145</v>
      </c>
      <c r="B14" s="16">
        <v>1</v>
      </c>
      <c r="C14" s="29">
        <v>0</v>
      </c>
      <c r="D14" s="28">
        <f t="shared" si="1"/>
        <v>0</v>
      </c>
    </row>
    <row r="15" spans="1:4" x14ac:dyDescent="0.25">
      <c r="A15" s="15"/>
      <c r="B15" s="3"/>
      <c r="C15" s="3"/>
      <c r="D15" s="3"/>
    </row>
    <row r="16" spans="1:4" x14ac:dyDescent="0.25">
      <c r="A16" s="6" t="s">
        <v>12</v>
      </c>
      <c r="B16" s="17"/>
      <c r="C16" s="27"/>
      <c r="D16" s="28"/>
    </row>
    <row r="17" spans="1:4" x14ac:dyDescent="0.25">
      <c r="A17" s="7" t="s">
        <v>13</v>
      </c>
      <c r="B17" s="17">
        <v>1</v>
      </c>
      <c r="C17" s="27">
        <v>800</v>
      </c>
      <c r="D17" s="28">
        <f t="shared" si="0"/>
        <v>800</v>
      </c>
    </row>
    <row r="18" spans="1:4" x14ac:dyDescent="0.25">
      <c r="A18" s="7" t="s">
        <v>14</v>
      </c>
      <c r="B18" s="17">
        <v>3</v>
      </c>
      <c r="C18" s="27">
        <v>400</v>
      </c>
      <c r="D18" s="28">
        <f t="shared" si="0"/>
        <v>1200</v>
      </c>
    </row>
    <row r="19" spans="1:4" x14ac:dyDescent="0.25">
      <c r="A19" s="7" t="s">
        <v>15</v>
      </c>
      <c r="B19" s="17">
        <v>2</v>
      </c>
      <c r="C19" s="27">
        <v>225</v>
      </c>
      <c r="D19" s="28">
        <f t="shared" si="0"/>
        <v>450</v>
      </c>
    </row>
    <row r="20" spans="1:4" x14ac:dyDescent="0.25">
      <c r="A20" s="7" t="s">
        <v>16</v>
      </c>
      <c r="B20" s="17">
        <v>2</v>
      </c>
      <c r="C20" s="27">
        <v>110</v>
      </c>
      <c r="D20" s="28">
        <f t="shared" si="0"/>
        <v>220</v>
      </c>
    </row>
    <row r="21" spans="1:4" x14ac:dyDescent="0.25">
      <c r="A21" s="7" t="s">
        <v>17</v>
      </c>
      <c r="B21" s="17">
        <v>1</v>
      </c>
      <c r="C21" s="27">
        <v>350</v>
      </c>
      <c r="D21" s="28">
        <f t="shared" si="0"/>
        <v>350</v>
      </c>
    </row>
    <row r="22" spans="1:4" x14ac:dyDescent="0.25">
      <c r="A22" s="7" t="s">
        <v>172</v>
      </c>
      <c r="B22" s="17">
        <v>1</v>
      </c>
      <c r="C22" s="29">
        <v>0</v>
      </c>
      <c r="D22" s="28">
        <f t="shared" ref="D22" si="2">B22*C22</f>
        <v>0</v>
      </c>
    </row>
    <row r="23" spans="1:4" x14ac:dyDescent="0.25">
      <c r="A23" s="7" t="s">
        <v>18</v>
      </c>
      <c r="B23" s="17">
        <v>1</v>
      </c>
      <c r="C23" s="27">
        <v>48</v>
      </c>
      <c r="D23" s="28">
        <f t="shared" si="0"/>
        <v>48</v>
      </c>
    </row>
    <row r="24" spans="1:4" x14ac:dyDescent="0.25">
      <c r="A24" s="7" t="s">
        <v>19</v>
      </c>
      <c r="B24" s="17">
        <v>2</v>
      </c>
      <c r="C24" s="27">
        <v>130</v>
      </c>
      <c r="D24" s="28">
        <f t="shared" si="0"/>
        <v>260</v>
      </c>
    </row>
    <row r="25" spans="1:4" x14ac:dyDescent="0.25">
      <c r="A25" s="7" t="s">
        <v>20</v>
      </c>
      <c r="B25" s="17">
        <v>2</v>
      </c>
      <c r="C25" s="27">
        <v>260</v>
      </c>
      <c r="D25" s="28">
        <f t="shared" si="0"/>
        <v>520</v>
      </c>
    </row>
    <row r="26" spans="1:4" x14ac:dyDescent="0.25">
      <c r="A26" s="7" t="s">
        <v>21</v>
      </c>
      <c r="B26" s="17">
        <v>2</v>
      </c>
      <c r="C26" s="27">
        <v>250</v>
      </c>
      <c r="D26" s="28">
        <f t="shared" si="0"/>
        <v>500</v>
      </c>
    </row>
    <row r="27" spans="1:4" x14ac:dyDescent="0.25">
      <c r="A27" s="7" t="s">
        <v>23</v>
      </c>
      <c r="B27" s="17">
        <v>1</v>
      </c>
      <c r="C27" s="27">
        <v>26</v>
      </c>
      <c r="D27" s="28">
        <f t="shared" si="0"/>
        <v>26</v>
      </c>
    </row>
    <row r="28" spans="1:4" x14ac:dyDescent="0.25">
      <c r="A28" s="7" t="s">
        <v>24</v>
      </c>
      <c r="B28" s="17">
        <v>1</v>
      </c>
      <c r="C28" s="27">
        <v>13.15</v>
      </c>
      <c r="D28" s="28">
        <f t="shared" si="0"/>
        <v>13.15</v>
      </c>
    </row>
    <row r="29" spans="1:4" x14ac:dyDescent="0.25">
      <c r="A29" s="7" t="s">
        <v>25</v>
      </c>
      <c r="B29" s="17">
        <v>1</v>
      </c>
      <c r="C29" s="27">
        <v>22.9</v>
      </c>
      <c r="D29" s="28">
        <f t="shared" si="0"/>
        <v>22.9</v>
      </c>
    </row>
    <row r="30" spans="1:4" x14ac:dyDescent="0.25">
      <c r="A30" s="15"/>
      <c r="B30" s="3"/>
      <c r="C30" s="3"/>
      <c r="D30" s="3"/>
    </row>
    <row r="31" spans="1:4" ht="31.5" x14ac:dyDescent="0.25">
      <c r="A31" s="8" t="s">
        <v>26</v>
      </c>
      <c r="B31" s="18"/>
      <c r="C31" s="27"/>
      <c r="D31" s="28"/>
    </row>
    <row r="32" spans="1:4" x14ac:dyDescent="0.25">
      <c r="A32" s="9" t="s">
        <v>121</v>
      </c>
      <c r="B32" s="18">
        <v>2</v>
      </c>
      <c r="C32" s="27">
        <v>68</v>
      </c>
      <c r="D32" s="28">
        <f t="shared" si="0"/>
        <v>136</v>
      </c>
    </row>
    <row r="33" spans="1:4" x14ac:dyDescent="0.25">
      <c r="A33" s="9" t="s">
        <v>10</v>
      </c>
      <c r="B33" s="18">
        <v>2</v>
      </c>
      <c r="C33" s="27">
        <v>190</v>
      </c>
      <c r="D33" s="28">
        <f t="shared" si="0"/>
        <v>380</v>
      </c>
    </row>
    <row r="34" spans="1:4" x14ac:dyDescent="0.25">
      <c r="A34" s="9" t="s">
        <v>28</v>
      </c>
      <c r="B34" s="18">
        <v>1</v>
      </c>
      <c r="C34" s="27">
        <v>137.79</v>
      </c>
      <c r="D34" s="28">
        <f t="shared" si="0"/>
        <v>137.79</v>
      </c>
    </row>
    <row r="35" spans="1:4" x14ac:dyDescent="0.25">
      <c r="A35" s="9" t="s">
        <v>29</v>
      </c>
      <c r="B35" s="18">
        <v>4</v>
      </c>
      <c r="C35" s="27">
        <v>3.16</v>
      </c>
      <c r="D35" s="28">
        <f t="shared" si="0"/>
        <v>12.64</v>
      </c>
    </row>
    <row r="36" spans="1:4" x14ac:dyDescent="0.25">
      <c r="A36" s="9" t="s">
        <v>30</v>
      </c>
      <c r="B36" s="18">
        <v>2</v>
      </c>
      <c r="C36" s="27">
        <v>15.8</v>
      </c>
      <c r="D36" s="28">
        <f t="shared" si="0"/>
        <v>31.6</v>
      </c>
    </row>
    <row r="37" spans="1:4" x14ac:dyDescent="0.25">
      <c r="A37" s="9" t="s">
        <v>116</v>
      </c>
      <c r="B37" s="18">
        <v>1</v>
      </c>
      <c r="C37" s="27">
        <v>120</v>
      </c>
      <c r="D37" s="28">
        <f t="shared" ref="D37" si="3">B37*C37</f>
        <v>120</v>
      </c>
    </row>
    <row r="38" spans="1:4" x14ac:dyDescent="0.25">
      <c r="A38" s="15"/>
      <c r="B38" s="3"/>
      <c r="C38" s="3"/>
      <c r="D38" s="3"/>
    </row>
    <row r="39" spans="1:4" ht="31.5" x14ac:dyDescent="0.25">
      <c r="A39" s="10" t="s">
        <v>31</v>
      </c>
      <c r="B39" s="12"/>
      <c r="C39" s="27"/>
      <c r="D39" s="28"/>
    </row>
    <row r="40" spans="1:4" x14ac:dyDescent="0.25">
      <c r="A40" s="10"/>
      <c r="B40" s="12"/>
      <c r="C40" s="27"/>
      <c r="D40" s="28"/>
    </row>
    <row r="41" spans="1:4" x14ac:dyDescent="0.25">
      <c r="A41" s="10" t="s">
        <v>32</v>
      </c>
      <c r="B41" s="12"/>
      <c r="C41" s="27"/>
      <c r="D41" s="28"/>
    </row>
    <row r="42" spans="1:4" x14ac:dyDescent="0.25">
      <c r="A42" s="11" t="s">
        <v>33</v>
      </c>
      <c r="B42" s="12">
        <v>8</v>
      </c>
      <c r="C42" s="27">
        <v>7.5</v>
      </c>
      <c r="D42" s="28">
        <f t="shared" si="0"/>
        <v>60</v>
      </c>
    </row>
    <row r="43" spans="1:4" x14ac:dyDescent="0.25">
      <c r="A43" s="11" t="s">
        <v>35</v>
      </c>
      <c r="B43" s="12">
        <v>8</v>
      </c>
      <c r="C43" s="27">
        <v>2.2999999999999998</v>
      </c>
      <c r="D43" s="28">
        <f t="shared" si="0"/>
        <v>18.399999999999999</v>
      </c>
    </row>
    <row r="44" spans="1:4" x14ac:dyDescent="0.25">
      <c r="A44" s="11" t="s">
        <v>37</v>
      </c>
      <c r="B44" s="12">
        <v>8</v>
      </c>
      <c r="C44" s="27">
        <v>8.5</v>
      </c>
      <c r="D44" s="28">
        <f t="shared" si="0"/>
        <v>68</v>
      </c>
    </row>
    <row r="45" spans="1:4" x14ac:dyDescent="0.25">
      <c r="A45" s="11" t="s">
        <v>125</v>
      </c>
      <c r="B45" s="12">
        <v>8</v>
      </c>
      <c r="C45" s="27">
        <v>5.0999999999999996</v>
      </c>
      <c r="D45" s="28">
        <f t="shared" si="0"/>
        <v>40.799999999999997</v>
      </c>
    </row>
    <row r="46" spans="1:4" x14ac:dyDescent="0.25">
      <c r="A46" s="11" t="s">
        <v>132</v>
      </c>
      <c r="B46" s="12">
        <v>1</v>
      </c>
      <c r="C46" s="27">
        <v>100</v>
      </c>
      <c r="D46" s="28">
        <f t="shared" si="0"/>
        <v>100</v>
      </c>
    </row>
    <row r="47" spans="1:4" x14ac:dyDescent="0.25">
      <c r="A47" s="11"/>
      <c r="B47" s="12"/>
      <c r="C47" s="27"/>
      <c r="D47" s="28"/>
    </row>
    <row r="48" spans="1:4" x14ac:dyDescent="0.25">
      <c r="A48" s="10" t="s">
        <v>39</v>
      </c>
      <c r="B48" s="12"/>
      <c r="C48" s="27"/>
      <c r="D48" s="28"/>
    </row>
    <row r="49" spans="1:4" x14ac:dyDescent="0.25">
      <c r="A49" s="11" t="s">
        <v>40</v>
      </c>
      <c r="B49" s="12">
        <v>1</v>
      </c>
      <c r="C49" s="27">
        <v>33</v>
      </c>
      <c r="D49" s="28">
        <f t="shared" si="0"/>
        <v>33</v>
      </c>
    </row>
    <row r="50" spans="1:4" x14ac:dyDescent="0.25">
      <c r="A50" s="11" t="s">
        <v>41</v>
      </c>
      <c r="B50" s="12">
        <v>2</v>
      </c>
      <c r="C50" s="27">
        <v>42.94</v>
      </c>
      <c r="D50" s="28">
        <f t="shared" si="0"/>
        <v>85.88</v>
      </c>
    </row>
    <row r="51" spans="1:4" x14ac:dyDescent="0.25">
      <c r="A51" s="11" t="s">
        <v>42</v>
      </c>
      <c r="B51" s="12">
        <v>4</v>
      </c>
      <c r="C51" s="27">
        <v>90.16</v>
      </c>
      <c r="D51" s="28">
        <f t="shared" si="0"/>
        <v>360.64</v>
      </c>
    </row>
    <row r="52" spans="1:4" x14ac:dyDescent="0.25">
      <c r="A52" s="11" t="s">
        <v>27</v>
      </c>
      <c r="B52" s="12">
        <v>3</v>
      </c>
      <c r="C52" s="27">
        <v>68</v>
      </c>
      <c r="D52" s="28">
        <f t="shared" si="0"/>
        <v>204</v>
      </c>
    </row>
    <row r="53" spans="1:4" x14ac:dyDescent="0.25">
      <c r="A53" s="10"/>
      <c r="B53" s="12"/>
      <c r="C53" s="27"/>
      <c r="D53" s="28"/>
    </row>
    <row r="54" spans="1:4" x14ac:dyDescent="0.25">
      <c r="A54" s="10" t="s">
        <v>43</v>
      </c>
      <c r="B54" s="12"/>
      <c r="C54" s="27"/>
      <c r="D54" s="28"/>
    </row>
    <row r="55" spans="1:4" x14ac:dyDescent="0.25">
      <c r="A55" s="31" t="s">
        <v>133</v>
      </c>
      <c r="B55" s="12">
        <v>10</v>
      </c>
      <c r="C55" s="27">
        <f>15.51/10</f>
        <v>1.5509999999999999</v>
      </c>
      <c r="D55" s="28">
        <f t="shared" si="0"/>
        <v>15.51</v>
      </c>
    </row>
    <row r="56" spans="1:4" x14ac:dyDescent="0.25">
      <c r="A56" s="31" t="s">
        <v>44</v>
      </c>
      <c r="B56" s="12">
        <v>10</v>
      </c>
      <c r="C56" s="27">
        <f>55/10</f>
        <v>5.5</v>
      </c>
      <c r="D56" s="28">
        <f t="shared" si="0"/>
        <v>55</v>
      </c>
    </row>
    <row r="57" spans="1:4" x14ac:dyDescent="0.25">
      <c r="A57" s="31" t="s">
        <v>46</v>
      </c>
      <c r="B57" s="12">
        <v>30</v>
      </c>
      <c r="C57" s="27">
        <v>2.72</v>
      </c>
      <c r="D57" s="28">
        <f t="shared" si="0"/>
        <v>81.600000000000009</v>
      </c>
    </row>
    <row r="58" spans="1:4" x14ac:dyDescent="0.25">
      <c r="A58" s="31" t="s">
        <v>169</v>
      </c>
      <c r="B58" s="12">
        <v>30</v>
      </c>
      <c r="C58" s="27">
        <f>29/20</f>
        <v>1.45</v>
      </c>
      <c r="D58" s="28">
        <f t="shared" si="0"/>
        <v>43.5</v>
      </c>
    </row>
    <row r="59" spans="1:4" x14ac:dyDescent="0.25">
      <c r="A59" s="31" t="s">
        <v>168</v>
      </c>
      <c r="B59" s="12">
        <v>9</v>
      </c>
      <c r="C59" s="29">
        <v>0</v>
      </c>
      <c r="D59" s="28">
        <f t="shared" si="0"/>
        <v>0</v>
      </c>
    </row>
    <row r="60" spans="1:4" x14ac:dyDescent="0.25">
      <c r="A60" s="31" t="s">
        <v>170</v>
      </c>
      <c r="B60" s="12">
        <v>10</v>
      </c>
      <c r="C60" s="27">
        <f>65.92/10</f>
        <v>6.5920000000000005</v>
      </c>
      <c r="D60" s="28">
        <f t="shared" si="0"/>
        <v>65.92</v>
      </c>
    </row>
    <row r="61" spans="1:4" x14ac:dyDescent="0.25">
      <c r="A61" s="31" t="s">
        <v>51</v>
      </c>
      <c r="B61" s="12">
        <v>20</v>
      </c>
      <c r="C61" s="27">
        <f>12.65/10</f>
        <v>1.2650000000000001</v>
      </c>
      <c r="D61" s="28">
        <f t="shared" si="0"/>
        <v>25.300000000000004</v>
      </c>
    </row>
    <row r="62" spans="1:4" x14ac:dyDescent="0.25">
      <c r="A62" s="31" t="s">
        <v>134</v>
      </c>
      <c r="B62" s="12">
        <v>28</v>
      </c>
      <c r="C62" s="29">
        <v>0</v>
      </c>
      <c r="D62" s="28">
        <f t="shared" si="0"/>
        <v>0</v>
      </c>
    </row>
    <row r="63" spans="1:4" x14ac:dyDescent="0.25">
      <c r="A63" s="31" t="s">
        <v>52</v>
      </c>
      <c r="B63" s="12">
        <v>10</v>
      </c>
      <c r="C63" s="27">
        <f>173.58/10</f>
        <v>17.358000000000001</v>
      </c>
      <c r="D63" s="28">
        <f t="shared" si="0"/>
        <v>173.58</v>
      </c>
    </row>
    <row r="64" spans="1:4" x14ac:dyDescent="0.25">
      <c r="A64" s="31" t="s">
        <v>54</v>
      </c>
      <c r="B64" s="12">
        <v>20</v>
      </c>
      <c r="C64" s="27">
        <v>1.04</v>
      </c>
      <c r="D64" s="28">
        <f t="shared" si="0"/>
        <v>20.8</v>
      </c>
    </row>
    <row r="65" spans="1:4" x14ac:dyDescent="0.25">
      <c r="A65" s="31" t="s">
        <v>135</v>
      </c>
      <c r="B65" s="12">
        <v>40</v>
      </c>
      <c r="C65" s="27">
        <f>64/20</f>
        <v>3.2</v>
      </c>
      <c r="D65" s="28">
        <f t="shared" si="0"/>
        <v>128</v>
      </c>
    </row>
    <row r="66" spans="1:4" x14ac:dyDescent="0.25">
      <c r="A66" s="31" t="s">
        <v>55</v>
      </c>
      <c r="B66" s="12">
        <v>10</v>
      </c>
      <c r="C66" s="27">
        <f>21.15/20</f>
        <v>1.0574999999999999</v>
      </c>
      <c r="D66" s="28">
        <f t="shared" si="0"/>
        <v>10.574999999999999</v>
      </c>
    </row>
    <row r="67" spans="1:4" x14ac:dyDescent="0.25">
      <c r="A67" s="31" t="s">
        <v>56</v>
      </c>
      <c r="B67" s="12">
        <v>10</v>
      </c>
      <c r="C67" s="27">
        <f>37.64/20</f>
        <v>1.8820000000000001</v>
      </c>
      <c r="D67" s="28">
        <f t="shared" ref="D67:D138" si="4">B67*C67</f>
        <v>18.82</v>
      </c>
    </row>
    <row r="68" spans="1:4" x14ac:dyDescent="0.25">
      <c r="A68" s="31" t="s">
        <v>163</v>
      </c>
      <c r="B68" s="12">
        <v>50</v>
      </c>
      <c r="C68" s="27">
        <f>27.28/50</f>
        <v>0.54559999999999997</v>
      </c>
      <c r="D68" s="28">
        <f t="shared" si="4"/>
        <v>27.279999999999998</v>
      </c>
    </row>
    <row r="69" spans="1:4" x14ac:dyDescent="0.25">
      <c r="A69" s="31" t="s">
        <v>57</v>
      </c>
      <c r="B69" s="12">
        <v>1</v>
      </c>
      <c r="C69" s="27">
        <f>50.38/2</f>
        <v>25.19</v>
      </c>
      <c r="D69" s="28">
        <f t="shared" si="4"/>
        <v>25.19</v>
      </c>
    </row>
    <row r="70" spans="1:4" x14ac:dyDescent="0.25">
      <c r="A70" s="31" t="s">
        <v>58</v>
      </c>
      <c r="B70" s="12">
        <v>5</v>
      </c>
      <c r="C70" s="27">
        <f>247.39/30</f>
        <v>8.2463333333333324</v>
      </c>
      <c r="D70" s="28">
        <f t="shared" si="4"/>
        <v>41.231666666666662</v>
      </c>
    </row>
    <row r="71" spans="1:4" x14ac:dyDescent="0.25">
      <c r="A71" s="31" t="s">
        <v>59</v>
      </c>
      <c r="B71" s="12">
        <v>50</v>
      </c>
      <c r="C71" s="27">
        <f>4.15/10</f>
        <v>0.41500000000000004</v>
      </c>
      <c r="D71" s="28">
        <f t="shared" si="4"/>
        <v>20.75</v>
      </c>
    </row>
    <row r="72" spans="1:4" x14ac:dyDescent="0.25">
      <c r="A72" s="31" t="s">
        <v>128</v>
      </c>
      <c r="B72" s="12">
        <v>1</v>
      </c>
      <c r="C72" s="27">
        <v>30.65</v>
      </c>
      <c r="D72" s="28">
        <f t="shared" si="4"/>
        <v>30.65</v>
      </c>
    </row>
    <row r="73" spans="1:4" x14ac:dyDescent="0.25">
      <c r="A73" s="31" t="s">
        <v>60</v>
      </c>
      <c r="B73" s="12">
        <v>1</v>
      </c>
      <c r="C73" s="27">
        <v>35.549999999999997</v>
      </c>
      <c r="D73" s="28">
        <f t="shared" si="4"/>
        <v>35.549999999999997</v>
      </c>
    </row>
    <row r="74" spans="1:4" x14ac:dyDescent="0.25">
      <c r="A74" s="31" t="s">
        <v>136</v>
      </c>
      <c r="B74" s="12">
        <v>10</v>
      </c>
      <c r="C74" s="27">
        <f>67.98/30</f>
        <v>2.266</v>
      </c>
      <c r="D74" s="28">
        <f t="shared" si="4"/>
        <v>22.66</v>
      </c>
    </row>
    <row r="75" spans="1:4" x14ac:dyDescent="0.25">
      <c r="A75" s="31" t="s">
        <v>61</v>
      </c>
      <c r="B75" s="12">
        <v>8</v>
      </c>
      <c r="C75" s="27">
        <f>68.04/20</f>
        <v>3.4020000000000001</v>
      </c>
      <c r="D75" s="28">
        <f t="shared" si="4"/>
        <v>27.216000000000001</v>
      </c>
    </row>
    <row r="76" spans="1:4" x14ac:dyDescent="0.25">
      <c r="A76" s="31" t="s">
        <v>62</v>
      </c>
      <c r="B76" s="12">
        <v>10</v>
      </c>
      <c r="C76" s="27">
        <f>68/10</f>
        <v>6.8</v>
      </c>
      <c r="D76" s="28">
        <f t="shared" si="4"/>
        <v>68</v>
      </c>
    </row>
    <row r="77" spans="1:4" x14ac:dyDescent="0.25">
      <c r="A77" s="31" t="s">
        <v>63</v>
      </c>
      <c r="B77" s="12">
        <v>1</v>
      </c>
      <c r="C77" s="29">
        <v>0</v>
      </c>
      <c r="D77" s="28">
        <f t="shared" si="4"/>
        <v>0</v>
      </c>
    </row>
    <row r="78" spans="1:4" x14ac:dyDescent="0.25">
      <c r="A78" s="31" t="s">
        <v>137</v>
      </c>
      <c r="B78" s="12">
        <v>1</v>
      </c>
      <c r="C78" s="27">
        <v>24.97</v>
      </c>
      <c r="D78" s="28">
        <f t="shared" si="4"/>
        <v>24.97</v>
      </c>
    </row>
    <row r="79" spans="1:4" x14ac:dyDescent="0.25">
      <c r="A79" s="31" t="s">
        <v>138</v>
      </c>
      <c r="B79" s="12">
        <v>25</v>
      </c>
      <c r="C79" s="29">
        <v>0</v>
      </c>
      <c r="D79" s="28">
        <f t="shared" ref="D79:D86" si="5">B79*C79</f>
        <v>0</v>
      </c>
    </row>
    <row r="80" spans="1:4" x14ac:dyDescent="0.25">
      <c r="A80" s="31" t="s">
        <v>140</v>
      </c>
      <c r="B80" s="12">
        <v>20</v>
      </c>
      <c r="C80" s="29">
        <v>0</v>
      </c>
      <c r="D80" s="28">
        <f t="shared" si="5"/>
        <v>0</v>
      </c>
    </row>
    <row r="81" spans="1:4" x14ac:dyDescent="0.25">
      <c r="A81" s="31" t="s">
        <v>139</v>
      </c>
      <c r="B81" s="12">
        <v>10</v>
      </c>
      <c r="C81" s="29">
        <v>0</v>
      </c>
      <c r="D81" s="28">
        <f t="shared" si="5"/>
        <v>0</v>
      </c>
    </row>
    <row r="82" spans="1:4" x14ac:dyDescent="0.25">
      <c r="A82" s="31" t="s">
        <v>141</v>
      </c>
      <c r="B82" s="12">
        <v>20</v>
      </c>
      <c r="C82" s="29">
        <v>0</v>
      </c>
      <c r="D82" s="28">
        <f t="shared" si="5"/>
        <v>0</v>
      </c>
    </row>
    <row r="83" spans="1:4" x14ac:dyDescent="0.25">
      <c r="A83" s="31" t="s">
        <v>164</v>
      </c>
      <c r="B83" s="12">
        <v>30</v>
      </c>
      <c r="C83" s="29">
        <v>0</v>
      </c>
      <c r="D83" s="28">
        <f t="shared" si="5"/>
        <v>0</v>
      </c>
    </row>
    <row r="84" spans="1:4" x14ac:dyDescent="0.25">
      <c r="A84" s="31" t="s">
        <v>150</v>
      </c>
      <c r="B84" s="12">
        <v>10</v>
      </c>
      <c r="C84" s="27">
        <f>47/50</f>
        <v>0.94</v>
      </c>
      <c r="D84" s="28">
        <f t="shared" si="5"/>
        <v>9.3999999999999986</v>
      </c>
    </row>
    <row r="85" spans="1:4" x14ac:dyDescent="0.25">
      <c r="A85" s="31" t="s">
        <v>152</v>
      </c>
      <c r="B85" s="12">
        <v>1</v>
      </c>
      <c r="C85" s="27">
        <v>35.799999999999997</v>
      </c>
      <c r="D85" s="28">
        <f t="shared" si="5"/>
        <v>35.799999999999997</v>
      </c>
    </row>
    <row r="86" spans="1:4" x14ac:dyDescent="0.25">
      <c r="A86" s="31" t="s">
        <v>153</v>
      </c>
      <c r="B86" s="12">
        <v>1</v>
      </c>
      <c r="C86" s="27">
        <v>150</v>
      </c>
      <c r="D86" s="28">
        <f t="shared" si="5"/>
        <v>150</v>
      </c>
    </row>
    <row r="87" spans="1:4" x14ac:dyDescent="0.25">
      <c r="A87" s="15"/>
      <c r="B87" s="15"/>
      <c r="C87" s="15"/>
      <c r="D87" s="15"/>
    </row>
    <row r="88" spans="1:4" ht="31.5" x14ac:dyDescent="0.25">
      <c r="A88" s="13" t="s">
        <v>64</v>
      </c>
      <c r="B88" s="19"/>
      <c r="C88" s="27"/>
      <c r="D88" s="28"/>
    </row>
    <row r="89" spans="1:4" x14ac:dyDescent="0.25">
      <c r="A89" s="13"/>
      <c r="B89" s="19"/>
      <c r="C89" s="27"/>
      <c r="D89" s="28"/>
    </row>
    <row r="90" spans="1:4" x14ac:dyDescent="0.25">
      <c r="A90" s="13" t="s">
        <v>65</v>
      </c>
      <c r="B90" s="19"/>
      <c r="C90" s="27"/>
      <c r="D90" s="28"/>
    </row>
    <row r="91" spans="1:4" x14ac:dyDescent="0.25">
      <c r="A91" s="13" t="s">
        <v>66</v>
      </c>
      <c r="B91" s="19"/>
      <c r="C91" s="27"/>
      <c r="D91" s="28"/>
    </row>
    <row r="92" spans="1:4" x14ac:dyDescent="0.25">
      <c r="A92" s="32" t="s">
        <v>126</v>
      </c>
      <c r="B92" s="19">
        <v>3</v>
      </c>
      <c r="C92" s="27">
        <v>31.7</v>
      </c>
      <c r="D92" s="28">
        <f t="shared" si="4"/>
        <v>95.1</v>
      </c>
    </row>
    <row r="93" spans="1:4" x14ac:dyDescent="0.25">
      <c r="A93" s="32" t="s">
        <v>68</v>
      </c>
      <c r="B93" s="19">
        <v>4</v>
      </c>
      <c r="C93" s="27">
        <v>65</v>
      </c>
      <c r="D93" s="28">
        <f t="shared" si="4"/>
        <v>260</v>
      </c>
    </row>
    <row r="94" spans="1:4" x14ac:dyDescent="0.25">
      <c r="A94" s="32" t="s">
        <v>69</v>
      </c>
      <c r="B94" s="19">
        <v>5</v>
      </c>
      <c r="C94" s="27">
        <v>26.79</v>
      </c>
      <c r="D94" s="28">
        <f t="shared" si="4"/>
        <v>133.94999999999999</v>
      </c>
    </row>
    <row r="95" spans="1:4" x14ac:dyDescent="0.25">
      <c r="A95" s="32" t="s">
        <v>71</v>
      </c>
      <c r="B95" s="19">
        <v>4</v>
      </c>
      <c r="C95" s="27">
        <v>4.2</v>
      </c>
      <c r="D95" s="28">
        <f t="shared" si="4"/>
        <v>16.8</v>
      </c>
    </row>
    <row r="96" spans="1:4" x14ac:dyDescent="0.25">
      <c r="A96" s="14" t="s">
        <v>75</v>
      </c>
      <c r="B96" s="19">
        <v>1</v>
      </c>
      <c r="C96" s="27">
        <v>76</v>
      </c>
      <c r="D96" s="28">
        <f t="shared" si="4"/>
        <v>76</v>
      </c>
    </row>
    <row r="97" spans="1:4" x14ac:dyDescent="0.25">
      <c r="A97" s="14" t="s">
        <v>76</v>
      </c>
      <c r="B97" s="19">
        <v>1</v>
      </c>
      <c r="C97" s="27">
        <v>14.5</v>
      </c>
      <c r="D97" s="28">
        <f t="shared" si="4"/>
        <v>14.5</v>
      </c>
    </row>
    <row r="98" spans="1:4" x14ac:dyDescent="0.25">
      <c r="A98" s="14" t="s">
        <v>78</v>
      </c>
      <c r="B98" s="19">
        <v>1</v>
      </c>
      <c r="C98" s="29">
        <v>0</v>
      </c>
      <c r="D98" s="28">
        <f t="shared" si="4"/>
        <v>0</v>
      </c>
    </row>
    <row r="99" spans="1:4" x14ac:dyDescent="0.25">
      <c r="A99" s="14" t="s">
        <v>79</v>
      </c>
      <c r="B99" s="19">
        <v>1</v>
      </c>
      <c r="C99" s="29">
        <v>0</v>
      </c>
      <c r="D99" s="28">
        <f t="shared" si="4"/>
        <v>0</v>
      </c>
    </row>
    <row r="100" spans="1:4" x14ac:dyDescent="0.25">
      <c r="A100" s="14" t="s">
        <v>80</v>
      </c>
      <c r="B100" s="19">
        <v>2</v>
      </c>
      <c r="C100" s="29">
        <v>0</v>
      </c>
      <c r="D100" s="28">
        <f t="shared" si="4"/>
        <v>0</v>
      </c>
    </row>
    <row r="101" spans="1:4" x14ac:dyDescent="0.25">
      <c r="A101" s="14" t="s">
        <v>81</v>
      </c>
      <c r="B101" s="19">
        <v>1</v>
      </c>
      <c r="C101" s="29">
        <v>0</v>
      </c>
      <c r="D101" s="28">
        <f t="shared" si="4"/>
        <v>0</v>
      </c>
    </row>
    <row r="102" spans="1:4" x14ac:dyDescent="0.25">
      <c r="A102" s="14"/>
      <c r="B102" s="19"/>
      <c r="C102" s="27"/>
      <c r="D102" s="28"/>
    </row>
    <row r="103" spans="1:4" x14ac:dyDescent="0.25">
      <c r="A103" s="13" t="s">
        <v>82</v>
      </c>
      <c r="B103" s="19"/>
      <c r="C103" s="27"/>
      <c r="D103" s="28"/>
    </row>
    <row r="104" spans="1:4" x14ac:dyDescent="0.25">
      <c r="A104" s="13" t="s">
        <v>72</v>
      </c>
      <c r="B104" s="19"/>
      <c r="C104" s="27"/>
      <c r="D104" s="28"/>
    </row>
    <row r="105" spans="1:4" x14ac:dyDescent="0.25">
      <c r="A105" s="32" t="s">
        <v>73</v>
      </c>
      <c r="B105" s="19">
        <v>5</v>
      </c>
      <c r="C105" s="27">
        <v>2.82</v>
      </c>
      <c r="D105" s="28">
        <f>B105*C105</f>
        <v>14.1</v>
      </c>
    </row>
    <row r="106" spans="1:4" x14ac:dyDescent="0.25">
      <c r="A106" s="32" t="s">
        <v>74</v>
      </c>
      <c r="B106" s="19">
        <v>3</v>
      </c>
      <c r="C106" s="27">
        <f>0.7*5</f>
        <v>3.5</v>
      </c>
      <c r="D106" s="28">
        <f>B106*C106</f>
        <v>10.5</v>
      </c>
    </row>
    <row r="107" spans="1:4" x14ac:dyDescent="0.25">
      <c r="A107" s="32" t="s">
        <v>70</v>
      </c>
      <c r="B107" s="19">
        <v>1</v>
      </c>
      <c r="C107" s="27">
        <v>25.7</v>
      </c>
      <c r="D107" s="28">
        <f>B107*C107</f>
        <v>25.7</v>
      </c>
    </row>
    <row r="108" spans="1:4" x14ac:dyDescent="0.25">
      <c r="A108" s="14" t="s">
        <v>124</v>
      </c>
      <c r="B108" s="19">
        <v>1</v>
      </c>
      <c r="C108" s="27">
        <v>41.58</v>
      </c>
      <c r="D108" s="28">
        <f t="shared" si="4"/>
        <v>41.58</v>
      </c>
    </row>
    <row r="109" spans="1:4" x14ac:dyDescent="0.25">
      <c r="A109" s="14" t="s">
        <v>84</v>
      </c>
      <c r="B109" s="19">
        <v>1</v>
      </c>
      <c r="C109" s="27">
        <v>85.14</v>
      </c>
      <c r="D109" s="28">
        <f t="shared" si="4"/>
        <v>85.14</v>
      </c>
    </row>
    <row r="110" spans="1:4" x14ac:dyDescent="0.25">
      <c r="A110" s="14" t="s">
        <v>85</v>
      </c>
      <c r="B110" s="19">
        <v>1</v>
      </c>
      <c r="C110" s="27">
        <v>26</v>
      </c>
      <c r="D110" s="28">
        <f t="shared" si="4"/>
        <v>26</v>
      </c>
    </row>
    <row r="111" spans="1:4" x14ac:dyDescent="0.25">
      <c r="A111" s="14" t="s">
        <v>86</v>
      </c>
      <c r="B111" s="19">
        <v>2</v>
      </c>
      <c r="C111" s="27">
        <v>20</v>
      </c>
      <c r="D111" s="28">
        <f t="shared" si="4"/>
        <v>40</v>
      </c>
    </row>
    <row r="112" spans="1:4" x14ac:dyDescent="0.25">
      <c r="A112" s="14" t="s">
        <v>87</v>
      </c>
      <c r="B112" s="19">
        <v>6</v>
      </c>
      <c r="C112" s="27">
        <v>70</v>
      </c>
      <c r="D112" s="28">
        <f t="shared" si="4"/>
        <v>420</v>
      </c>
    </row>
    <row r="113" spans="1:4" x14ac:dyDescent="0.25">
      <c r="A113" s="14" t="s">
        <v>88</v>
      </c>
      <c r="B113" s="19">
        <v>9</v>
      </c>
      <c r="C113" s="27">
        <v>40</v>
      </c>
      <c r="D113" s="28">
        <f t="shared" si="4"/>
        <v>360</v>
      </c>
    </row>
    <row r="114" spans="1:4" x14ac:dyDescent="0.25">
      <c r="A114" s="14"/>
      <c r="B114" s="19"/>
      <c r="C114" s="27"/>
      <c r="D114" s="28">
        <f t="shared" si="4"/>
        <v>0</v>
      </c>
    </row>
    <row r="115" spans="1:4" x14ac:dyDescent="0.25">
      <c r="A115" s="13" t="s">
        <v>89</v>
      </c>
      <c r="B115" s="19"/>
      <c r="C115" s="27"/>
      <c r="D115" s="28">
        <f t="shared" si="4"/>
        <v>0</v>
      </c>
    </row>
    <row r="116" spans="1:4" x14ac:dyDescent="0.25">
      <c r="A116" s="14" t="s">
        <v>90</v>
      </c>
      <c r="B116" s="19">
        <v>4</v>
      </c>
      <c r="C116" s="27">
        <v>7</v>
      </c>
      <c r="D116" s="28">
        <f t="shared" si="4"/>
        <v>28</v>
      </c>
    </row>
    <row r="117" spans="1:4" x14ac:dyDescent="0.25">
      <c r="A117" s="14" t="s">
        <v>91</v>
      </c>
      <c r="B117" s="19">
        <v>2</v>
      </c>
      <c r="C117" s="27">
        <v>13.95</v>
      </c>
      <c r="D117" s="28">
        <f t="shared" si="4"/>
        <v>27.9</v>
      </c>
    </row>
    <row r="118" spans="1:4" x14ac:dyDescent="0.25">
      <c r="A118" s="14" t="s">
        <v>92</v>
      </c>
      <c r="B118" s="19">
        <v>2</v>
      </c>
      <c r="C118" s="27">
        <v>24.2</v>
      </c>
      <c r="D118" s="28">
        <f t="shared" si="4"/>
        <v>48.4</v>
      </c>
    </row>
    <row r="119" spans="1:4" x14ac:dyDescent="0.25">
      <c r="A119" s="13"/>
      <c r="B119" s="19"/>
      <c r="C119" s="27"/>
      <c r="D119" s="28"/>
    </row>
    <row r="120" spans="1:4" x14ac:dyDescent="0.25">
      <c r="A120" s="13" t="s">
        <v>93</v>
      </c>
      <c r="B120" s="19"/>
      <c r="C120" s="27"/>
      <c r="D120" s="28"/>
    </row>
    <row r="121" spans="1:4" x14ac:dyDescent="0.25">
      <c r="A121" s="32" t="s">
        <v>23</v>
      </c>
      <c r="B121" s="19">
        <v>6</v>
      </c>
      <c r="C121" s="27">
        <v>26</v>
      </c>
      <c r="D121" s="28">
        <f t="shared" si="4"/>
        <v>156</v>
      </c>
    </row>
    <row r="122" spans="1:4" x14ac:dyDescent="0.25">
      <c r="A122" s="32" t="s">
        <v>24</v>
      </c>
      <c r="B122" s="19">
        <v>4</v>
      </c>
      <c r="C122" s="27">
        <v>13.15</v>
      </c>
      <c r="D122" s="28">
        <f t="shared" si="4"/>
        <v>52.6</v>
      </c>
    </row>
    <row r="123" spans="1:4" x14ac:dyDescent="0.25">
      <c r="A123" s="32" t="s">
        <v>25</v>
      </c>
      <c r="B123" s="19">
        <v>1</v>
      </c>
      <c r="C123" s="27">
        <v>22.9</v>
      </c>
      <c r="D123" s="28">
        <f t="shared" si="4"/>
        <v>22.9</v>
      </c>
    </row>
    <row r="124" spans="1:4" x14ac:dyDescent="0.25">
      <c r="A124" s="32" t="s">
        <v>94</v>
      </c>
      <c r="B124" s="19">
        <v>4</v>
      </c>
      <c r="C124" s="27">
        <v>12.38</v>
      </c>
      <c r="D124" s="28">
        <f t="shared" si="4"/>
        <v>49.52</v>
      </c>
    </row>
    <row r="125" spans="1:4" x14ac:dyDescent="0.25">
      <c r="A125" s="32" t="s">
        <v>167</v>
      </c>
      <c r="B125" s="19">
        <v>4</v>
      </c>
      <c r="C125" s="27">
        <v>7</v>
      </c>
      <c r="D125" s="28">
        <f t="shared" si="4"/>
        <v>28</v>
      </c>
    </row>
    <row r="126" spans="1:4" x14ac:dyDescent="0.25">
      <c r="A126" s="32" t="s">
        <v>15</v>
      </c>
      <c r="B126" s="19">
        <v>1</v>
      </c>
      <c r="C126" s="27">
        <v>225</v>
      </c>
      <c r="D126" s="28">
        <f t="shared" si="4"/>
        <v>225</v>
      </c>
    </row>
    <row r="127" spans="1:4" x14ac:dyDescent="0.25">
      <c r="A127" s="32" t="s">
        <v>16</v>
      </c>
      <c r="B127" s="19">
        <v>1</v>
      </c>
      <c r="C127" s="27">
        <v>110</v>
      </c>
      <c r="D127" s="28">
        <f t="shared" si="4"/>
        <v>110</v>
      </c>
    </row>
    <row r="128" spans="1:4" x14ac:dyDescent="0.25">
      <c r="A128" s="32" t="s">
        <v>123</v>
      </c>
      <c r="B128" s="19">
        <v>1</v>
      </c>
      <c r="C128" s="27">
        <v>41.58</v>
      </c>
      <c r="D128" s="28">
        <f t="shared" si="4"/>
        <v>41.58</v>
      </c>
    </row>
    <row r="129" spans="1:4" x14ac:dyDescent="0.25">
      <c r="A129" s="32" t="s">
        <v>129</v>
      </c>
      <c r="B129" s="19">
        <v>1</v>
      </c>
      <c r="C129" s="29">
        <v>0</v>
      </c>
      <c r="D129" s="28">
        <f t="shared" si="4"/>
        <v>0</v>
      </c>
    </row>
    <row r="130" spans="1:4" x14ac:dyDescent="0.25">
      <c r="A130" s="32" t="s">
        <v>165</v>
      </c>
      <c r="B130" s="19">
        <v>3</v>
      </c>
      <c r="C130" s="29">
        <v>0</v>
      </c>
      <c r="D130" s="28">
        <f>B130*C130</f>
        <v>0</v>
      </c>
    </row>
    <row r="131" spans="1:4" x14ac:dyDescent="0.25">
      <c r="A131" s="32" t="s">
        <v>166</v>
      </c>
      <c r="B131" s="19">
        <v>2</v>
      </c>
      <c r="C131" s="29">
        <v>0</v>
      </c>
      <c r="D131" s="28">
        <f>B131*C131</f>
        <v>0</v>
      </c>
    </row>
    <row r="132" spans="1:4" x14ac:dyDescent="0.25">
      <c r="A132" s="33"/>
      <c r="B132" s="19"/>
      <c r="C132" s="27"/>
      <c r="D132" s="28"/>
    </row>
    <row r="133" spans="1:4" x14ac:dyDescent="0.25">
      <c r="A133" s="13" t="s">
        <v>96</v>
      </c>
      <c r="B133" s="19"/>
      <c r="C133" s="27"/>
      <c r="D133" s="28"/>
    </row>
    <row r="134" spans="1:4" x14ac:dyDescent="0.25">
      <c r="A134" s="32" t="s">
        <v>36</v>
      </c>
      <c r="B134" s="19">
        <v>20</v>
      </c>
      <c r="C134" s="27">
        <v>0.8</v>
      </c>
      <c r="D134" s="28">
        <f>B134*C134</f>
        <v>16</v>
      </c>
    </row>
    <row r="135" spans="1:4" x14ac:dyDescent="0.25">
      <c r="A135" s="32" t="s">
        <v>97</v>
      </c>
      <c r="B135" s="19">
        <v>20</v>
      </c>
      <c r="C135" s="27">
        <f>161/10</f>
        <v>16.100000000000001</v>
      </c>
      <c r="D135" s="28">
        <f t="shared" si="4"/>
        <v>322</v>
      </c>
    </row>
    <row r="136" spans="1:4" x14ac:dyDescent="0.25">
      <c r="A136" s="32" t="s">
        <v>98</v>
      </c>
      <c r="B136" s="19">
        <v>25</v>
      </c>
      <c r="C136" s="27">
        <v>10.32</v>
      </c>
      <c r="D136" s="28">
        <f t="shared" si="4"/>
        <v>258</v>
      </c>
    </row>
    <row r="137" spans="1:4" x14ac:dyDescent="0.25">
      <c r="A137" s="32" t="s">
        <v>99</v>
      </c>
      <c r="B137" s="19">
        <v>5</v>
      </c>
      <c r="C137" s="27">
        <f>50.15/10</f>
        <v>5.0149999999999997</v>
      </c>
      <c r="D137" s="28">
        <f t="shared" si="4"/>
        <v>25.074999999999999</v>
      </c>
    </row>
    <row r="138" spans="1:4" x14ac:dyDescent="0.25">
      <c r="A138" s="32" t="s">
        <v>100</v>
      </c>
      <c r="B138" s="19">
        <v>5</v>
      </c>
      <c r="C138" s="27">
        <f>124.3/5</f>
        <v>24.86</v>
      </c>
      <c r="D138" s="28">
        <f t="shared" si="4"/>
        <v>124.3</v>
      </c>
    </row>
    <row r="139" spans="1:4" x14ac:dyDescent="0.25">
      <c r="A139" s="32" t="s">
        <v>101</v>
      </c>
      <c r="B139" s="19">
        <v>2</v>
      </c>
      <c r="C139" s="27">
        <f>61.16/5</f>
        <v>12.231999999999999</v>
      </c>
      <c r="D139" s="28">
        <f t="shared" ref="D139:D151" si="6">B139*C139</f>
        <v>24.463999999999999</v>
      </c>
    </row>
    <row r="140" spans="1:4" x14ac:dyDescent="0.25">
      <c r="A140" s="32" t="s">
        <v>102</v>
      </c>
      <c r="B140" s="19">
        <v>10</v>
      </c>
      <c r="C140" s="27">
        <f>41.8/10</f>
        <v>4.18</v>
      </c>
      <c r="D140" s="28">
        <f t="shared" si="6"/>
        <v>41.8</v>
      </c>
    </row>
    <row r="141" spans="1:4" x14ac:dyDescent="0.25">
      <c r="A141" s="32" t="s">
        <v>103</v>
      </c>
      <c r="B141" s="19">
        <v>1</v>
      </c>
      <c r="C141" s="27">
        <f>46.2/10</f>
        <v>4.62</v>
      </c>
      <c r="D141" s="28">
        <f t="shared" si="6"/>
        <v>4.62</v>
      </c>
    </row>
    <row r="142" spans="1:4" x14ac:dyDescent="0.25">
      <c r="A142" s="32" t="s">
        <v>104</v>
      </c>
      <c r="B142" s="19">
        <v>5</v>
      </c>
      <c r="C142" s="27">
        <f>34.98/10</f>
        <v>3.4979999999999998</v>
      </c>
      <c r="D142" s="28">
        <f t="shared" si="6"/>
        <v>17.489999999999998</v>
      </c>
    </row>
    <row r="143" spans="1:4" x14ac:dyDescent="0.25">
      <c r="A143" s="32" t="s">
        <v>105</v>
      </c>
      <c r="B143" s="19">
        <v>5</v>
      </c>
      <c r="C143" s="27">
        <f>72.99/10</f>
        <v>7.2989999999999995</v>
      </c>
      <c r="D143" s="28">
        <f t="shared" si="6"/>
        <v>36.494999999999997</v>
      </c>
    </row>
    <row r="144" spans="1:4" x14ac:dyDescent="0.25">
      <c r="A144" s="32" t="s">
        <v>106</v>
      </c>
      <c r="B144" s="19">
        <v>2</v>
      </c>
      <c r="C144" s="27">
        <v>67.209999999999994</v>
      </c>
      <c r="D144" s="28">
        <f t="shared" si="6"/>
        <v>134.41999999999999</v>
      </c>
    </row>
    <row r="145" spans="1:4" x14ac:dyDescent="0.25">
      <c r="A145" s="32" t="s">
        <v>107</v>
      </c>
      <c r="B145" s="19">
        <v>10</v>
      </c>
      <c r="C145" s="27">
        <f>999.02/50</f>
        <v>19.980399999999999</v>
      </c>
      <c r="D145" s="28">
        <f t="shared" si="6"/>
        <v>199.804</v>
      </c>
    </row>
    <row r="146" spans="1:4" x14ac:dyDescent="0.25">
      <c r="A146" s="32" t="s">
        <v>108</v>
      </c>
      <c r="B146" s="19">
        <v>10</v>
      </c>
      <c r="C146" s="27">
        <f>42.9/10</f>
        <v>4.29</v>
      </c>
      <c r="D146" s="28">
        <f t="shared" si="6"/>
        <v>42.9</v>
      </c>
    </row>
    <row r="147" spans="1:4" x14ac:dyDescent="0.25">
      <c r="A147" s="32" t="s">
        <v>120</v>
      </c>
      <c r="B147" s="19">
        <v>10</v>
      </c>
      <c r="C147" s="29">
        <v>0</v>
      </c>
      <c r="D147" s="28">
        <f t="shared" si="6"/>
        <v>0</v>
      </c>
    </row>
    <row r="148" spans="1:4" x14ac:dyDescent="0.25">
      <c r="A148" s="32" t="s">
        <v>110</v>
      </c>
      <c r="B148" s="19">
        <v>10</v>
      </c>
      <c r="C148" s="27">
        <f>40.5/10</f>
        <v>4.05</v>
      </c>
      <c r="D148" s="28">
        <f t="shared" si="6"/>
        <v>40.5</v>
      </c>
    </row>
    <row r="149" spans="1:4" x14ac:dyDescent="0.25">
      <c r="A149" s="14" t="s">
        <v>111</v>
      </c>
      <c r="B149" s="19">
        <v>7</v>
      </c>
      <c r="C149" s="27">
        <v>3.3</v>
      </c>
      <c r="D149" s="28">
        <f t="shared" si="6"/>
        <v>23.099999999999998</v>
      </c>
    </row>
    <row r="150" spans="1:4" x14ac:dyDescent="0.25">
      <c r="A150" s="34" t="s">
        <v>112</v>
      </c>
      <c r="B150" s="35">
        <v>5</v>
      </c>
      <c r="C150" s="27">
        <v>4.3</v>
      </c>
      <c r="D150" s="28">
        <f t="shared" si="6"/>
        <v>21.5</v>
      </c>
    </row>
    <row r="151" spans="1:4" x14ac:dyDescent="0.25">
      <c r="A151" s="34" t="s">
        <v>118</v>
      </c>
      <c r="B151" s="35">
        <v>1</v>
      </c>
      <c r="C151" s="27">
        <v>650</v>
      </c>
      <c r="D151" s="28">
        <f t="shared" si="6"/>
        <v>650</v>
      </c>
    </row>
    <row r="152" spans="1:4" x14ac:dyDescent="0.25">
      <c r="A152" s="15"/>
      <c r="B152" s="3"/>
      <c r="C152" s="3"/>
      <c r="D152" s="3"/>
    </row>
    <row r="153" spans="1:4" s="26" customFormat="1" ht="20.25" x14ac:dyDescent="0.3">
      <c r="A153" s="24" t="s">
        <v>122</v>
      </c>
      <c r="B153" s="25"/>
      <c r="C153" s="30"/>
      <c r="D153" s="30">
        <f>SUM(D2:D152)</f>
        <v>15507.840666666663</v>
      </c>
    </row>
    <row r="154" spans="1:4" x14ac:dyDescent="0.25">
      <c r="B154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56"/>
  <sheetViews>
    <sheetView workbookViewId="0">
      <selection activeCell="I123" sqref="I123"/>
    </sheetView>
  </sheetViews>
  <sheetFormatPr defaultColWidth="9.140625" defaultRowHeight="15.75" x14ac:dyDescent="0.25"/>
  <cols>
    <col min="1" max="1" width="52.7109375" style="1" customWidth="1"/>
    <col min="2" max="2" width="9.140625" style="20"/>
    <col min="3" max="3" width="11.42578125" style="21" customWidth="1"/>
    <col min="4" max="4" width="11.42578125" style="23" customWidth="1"/>
    <col min="5" max="16384" width="9.140625" style="1"/>
  </cols>
  <sheetData>
    <row r="1" spans="1:13" ht="99" customHeight="1" x14ac:dyDescent="0.25"/>
    <row r="2" spans="1:13" ht="17.25" customHeight="1" x14ac:dyDescent="0.25"/>
    <row r="3" spans="1:13" ht="20.25" x14ac:dyDescent="0.3">
      <c r="A3" s="26" t="s">
        <v>206</v>
      </c>
    </row>
    <row r="4" spans="1:13" ht="20.25" x14ac:dyDescent="0.3">
      <c r="A4" s="50">
        <v>45817</v>
      </c>
    </row>
    <row r="6" spans="1:13" ht="31.5" x14ac:dyDescent="0.25">
      <c r="A6" s="2" t="s">
        <v>0</v>
      </c>
      <c r="B6" s="22" t="s">
        <v>1</v>
      </c>
      <c r="C6" s="51" t="s">
        <v>130</v>
      </c>
      <c r="D6" s="51" t="s">
        <v>131</v>
      </c>
    </row>
    <row r="7" spans="1:13" x14ac:dyDescent="0.25">
      <c r="A7" s="15"/>
      <c r="B7" s="3"/>
      <c r="C7" s="3"/>
      <c r="D7" s="3"/>
      <c r="M7"/>
    </row>
    <row r="8" spans="1:13" x14ac:dyDescent="0.25">
      <c r="A8" s="2" t="s">
        <v>2</v>
      </c>
      <c r="B8" s="3">
        <v>1</v>
      </c>
      <c r="C8" s="56">
        <v>1400</v>
      </c>
      <c r="D8" s="55">
        <f>B8*C8</f>
        <v>1400</v>
      </c>
    </row>
    <row r="9" spans="1:13" x14ac:dyDescent="0.25">
      <c r="A9" s="15"/>
      <c r="B9" s="3"/>
      <c r="C9" s="3"/>
      <c r="D9" s="3"/>
    </row>
    <row r="10" spans="1:13" x14ac:dyDescent="0.25">
      <c r="A10" s="4" t="s">
        <v>3</v>
      </c>
      <c r="B10" s="16"/>
      <c r="C10" s="56"/>
      <c r="D10" s="55"/>
    </row>
    <row r="11" spans="1:13" x14ac:dyDescent="0.25">
      <c r="A11" s="5" t="s">
        <v>10</v>
      </c>
      <c r="B11" s="16">
        <v>2</v>
      </c>
      <c r="C11" s="56">
        <v>190</v>
      </c>
      <c r="D11" s="55">
        <f t="shared" ref="D11:D69" si="0">B11*C11</f>
        <v>380</v>
      </c>
    </row>
    <row r="12" spans="1:13" x14ac:dyDescent="0.25">
      <c r="A12" s="5" t="s">
        <v>207</v>
      </c>
      <c r="B12" s="16">
        <v>1</v>
      </c>
      <c r="C12" s="27">
        <v>730</v>
      </c>
      <c r="D12" s="55">
        <f>B12*C12</f>
        <v>730</v>
      </c>
    </row>
    <row r="13" spans="1:13" x14ac:dyDescent="0.25">
      <c r="A13" s="5" t="s">
        <v>282</v>
      </c>
      <c r="B13" s="16">
        <v>2</v>
      </c>
      <c r="C13" s="27">
        <v>90</v>
      </c>
      <c r="D13" s="55">
        <f>B13*C13</f>
        <v>180</v>
      </c>
    </row>
    <row r="14" spans="1:13" x14ac:dyDescent="0.25">
      <c r="A14" s="6" t="s">
        <v>12</v>
      </c>
      <c r="B14" s="17"/>
      <c r="C14" s="56"/>
      <c r="D14" s="55"/>
    </row>
    <row r="15" spans="1:13" x14ac:dyDescent="0.25">
      <c r="A15" s="7" t="s">
        <v>4</v>
      </c>
      <c r="B15" s="17">
        <v>1</v>
      </c>
      <c r="C15" s="56">
        <v>40</v>
      </c>
      <c r="D15" s="55">
        <f>B15*C15</f>
        <v>40</v>
      </c>
    </row>
    <row r="16" spans="1:13" x14ac:dyDescent="0.25">
      <c r="A16" s="7" t="s">
        <v>5</v>
      </c>
      <c r="B16" s="17">
        <v>1</v>
      </c>
      <c r="C16" s="56">
        <v>40</v>
      </c>
      <c r="D16" s="55">
        <f>B16*C16</f>
        <v>40</v>
      </c>
    </row>
    <row r="17" spans="1:4" x14ac:dyDescent="0.25">
      <c r="A17" s="7" t="s">
        <v>189</v>
      </c>
      <c r="B17" s="17">
        <v>4</v>
      </c>
      <c r="C17" s="56">
        <v>500</v>
      </c>
      <c r="D17" s="55">
        <f t="shared" si="0"/>
        <v>2000</v>
      </c>
    </row>
    <row r="18" spans="1:4" x14ac:dyDescent="0.25">
      <c r="A18" s="7" t="s">
        <v>15</v>
      </c>
      <c r="B18" s="17">
        <v>2</v>
      </c>
      <c r="C18" s="56">
        <v>160</v>
      </c>
      <c r="D18" s="55">
        <f t="shared" si="0"/>
        <v>320</v>
      </c>
    </row>
    <row r="19" spans="1:4" x14ac:dyDescent="0.25">
      <c r="A19" s="7" t="s">
        <v>332</v>
      </c>
      <c r="B19" s="17">
        <v>1</v>
      </c>
      <c r="C19" s="56">
        <v>140</v>
      </c>
      <c r="D19" s="55">
        <f t="shared" si="0"/>
        <v>140</v>
      </c>
    </row>
    <row r="20" spans="1:4" x14ac:dyDescent="0.25">
      <c r="A20" s="7" t="s">
        <v>244</v>
      </c>
      <c r="B20" s="17">
        <v>2</v>
      </c>
      <c r="C20" s="56">
        <v>100</v>
      </c>
      <c r="D20" s="55">
        <f t="shared" si="0"/>
        <v>200</v>
      </c>
    </row>
    <row r="21" spans="1:4" x14ac:dyDescent="0.25">
      <c r="A21" s="7" t="s">
        <v>20</v>
      </c>
      <c r="B21" s="17">
        <v>2</v>
      </c>
      <c r="C21" s="56">
        <v>170</v>
      </c>
      <c r="D21" s="55">
        <f t="shared" si="0"/>
        <v>340</v>
      </c>
    </row>
    <row r="22" spans="1:4" x14ac:dyDescent="0.25">
      <c r="A22" s="7" t="s">
        <v>21</v>
      </c>
      <c r="B22" s="17">
        <v>2</v>
      </c>
      <c r="C22" s="56">
        <v>220</v>
      </c>
      <c r="D22" s="55">
        <f t="shared" si="0"/>
        <v>440</v>
      </c>
    </row>
    <row r="23" spans="1:4" x14ac:dyDescent="0.25">
      <c r="A23" s="7" t="s">
        <v>254</v>
      </c>
      <c r="B23" s="17">
        <v>2</v>
      </c>
      <c r="C23" s="56">
        <v>50</v>
      </c>
      <c r="D23" s="55">
        <f t="shared" si="0"/>
        <v>100</v>
      </c>
    </row>
    <row r="24" spans="1:4" x14ac:dyDescent="0.25">
      <c r="A24" s="7" t="s">
        <v>290</v>
      </c>
      <c r="B24" s="17">
        <v>1</v>
      </c>
      <c r="C24" s="56">
        <v>28</v>
      </c>
      <c r="D24" s="55">
        <f t="shared" si="0"/>
        <v>28</v>
      </c>
    </row>
    <row r="25" spans="1:4" x14ac:dyDescent="0.25">
      <c r="A25" s="7" t="s">
        <v>334</v>
      </c>
      <c r="B25" s="17">
        <v>3</v>
      </c>
      <c r="C25" s="56">
        <v>75</v>
      </c>
      <c r="D25" s="55">
        <f t="shared" si="0"/>
        <v>225</v>
      </c>
    </row>
    <row r="26" spans="1:4" x14ac:dyDescent="0.25">
      <c r="A26" s="7" t="s">
        <v>350</v>
      </c>
      <c r="B26" s="17">
        <v>1</v>
      </c>
      <c r="C26" s="56">
        <v>260</v>
      </c>
      <c r="D26" s="55">
        <f t="shared" si="0"/>
        <v>260</v>
      </c>
    </row>
    <row r="27" spans="1:4" x14ac:dyDescent="0.25">
      <c r="A27" s="47" t="s">
        <v>80</v>
      </c>
      <c r="B27" s="48">
        <v>1</v>
      </c>
      <c r="C27" s="56">
        <v>11</v>
      </c>
      <c r="D27" s="55">
        <f t="shared" si="0"/>
        <v>11</v>
      </c>
    </row>
    <row r="28" spans="1:4" x14ac:dyDescent="0.25">
      <c r="A28" s="47" t="s">
        <v>86</v>
      </c>
      <c r="B28" s="48">
        <v>1</v>
      </c>
      <c r="C28" s="56">
        <v>21</v>
      </c>
      <c r="D28" s="55">
        <f t="shared" si="0"/>
        <v>21</v>
      </c>
    </row>
    <row r="29" spans="1:4" ht="31.5" x14ac:dyDescent="0.25">
      <c r="A29" s="8" t="s">
        <v>26</v>
      </c>
      <c r="B29" s="18"/>
      <c r="C29" s="56"/>
      <c r="D29" s="55"/>
    </row>
    <row r="30" spans="1:4" x14ac:dyDescent="0.25">
      <c r="A30" s="9" t="s">
        <v>11</v>
      </c>
      <c r="B30" s="18">
        <v>1</v>
      </c>
      <c r="C30" s="56">
        <v>75</v>
      </c>
      <c r="D30" s="55">
        <f>B30*C30</f>
        <v>75</v>
      </c>
    </row>
    <row r="31" spans="1:4" x14ac:dyDescent="0.25">
      <c r="A31" s="9" t="s">
        <v>180</v>
      </c>
      <c r="B31" s="18">
        <v>1</v>
      </c>
      <c r="C31" s="56">
        <v>250</v>
      </c>
      <c r="D31" s="55">
        <f>B31*C31</f>
        <v>250</v>
      </c>
    </row>
    <row r="32" spans="1:4" x14ac:dyDescent="0.25">
      <c r="A32" s="9" t="s">
        <v>348</v>
      </c>
      <c r="B32" s="18">
        <v>3</v>
      </c>
      <c r="C32" s="56">
        <v>97</v>
      </c>
      <c r="D32" s="55">
        <f t="shared" si="0"/>
        <v>291</v>
      </c>
    </row>
    <row r="33" spans="1:4" x14ac:dyDescent="0.25">
      <c r="A33" s="9" t="s">
        <v>10</v>
      </c>
      <c r="B33" s="18">
        <v>2</v>
      </c>
      <c r="C33" s="56">
        <v>190</v>
      </c>
      <c r="D33" s="55">
        <f t="shared" si="0"/>
        <v>380</v>
      </c>
    </row>
    <row r="34" spans="1:4" x14ac:dyDescent="0.25">
      <c r="A34" s="9" t="s">
        <v>29</v>
      </c>
      <c r="B34" s="18">
        <v>10</v>
      </c>
      <c r="C34" s="56">
        <v>5</v>
      </c>
      <c r="D34" s="55">
        <f t="shared" si="0"/>
        <v>50</v>
      </c>
    </row>
    <row r="35" spans="1:4" x14ac:dyDescent="0.25">
      <c r="A35" s="9" t="s">
        <v>30</v>
      </c>
      <c r="B35" s="18">
        <v>2</v>
      </c>
      <c r="C35" s="56">
        <v>15</v>
      </c>
      <c r="D35" s="55">
        <f t="shared" si="0"/>
        <v>30</v>
      </c>
    </row>
    <row r="36" spans="1:4" ht="72" customHeight="1" x14ac:dyDescent="0.25">
      <c r="A36" s="105"/>
      <c r="B36" s="106"/>
      <c r="C36" s="106"/>
      <c r="D36" s="106"/>
    </row>
    <row r="37" spans="1:4" ht="31.5" x14ac:dyDescent="0.25">
      <c r="A37" s="10" t="s">
        <v>31</v>
      </c>
      <c r="B37" s="12"/>
      <c r="C37" s="56"/>
      <c r="D37" s="55"/>
    </row>
    <row r="38" spans="1:4" x14ac:dyDescent="0.25">
      <c r="A38" s="10"/>
      <c r="B38" s="12"/>
      <c r="C38" s="56"/>
      <c r="D38" s="55"/>
    </row>
    <row r="39" spans="1:4" x14ac:dyDescent="0.25">
      <c r="A39" s="10" t="s">
        <v>32</v>
      </c>
      <c r="B39" s="12"/>
      <c r="C39" s="56"/>
      <c r="D39" s="55"/>
    </row>
    <row r="40" spans="1:4" x14ac:dyDescent="0.25">
      <c r="A40" s="11" t="s">
        <v>33</v>
      </c>
      <c r="B40" s="12">
        <v>6</v>
      </c>
      <c r="C40" s="56">
        <v>9</v>
      </c>
      <c r="D40" s="55">
        <f t="shared" si="0"/>
        <v>54</v>
      </c>
    </row>
    <row r="41" spans="1:4" x14ac:dyDescent="0.25">
      <c r="A41" s="11" t="s">
        <v>259</v>
      </c>
      <c r="B41" s="12">
        <v>6</v>
      </c>
      <c r="C41" s="56">
        <v>9</v>
      </c>
      <c r="D41" s="55">
        <f t="shared" si="0"/>
        <v>54</v>
      </c>
    </row>
    <row r="42" spans="1:4" x14ac:dyDescent="0.25">
      <c r="A42" s="11" t="s">
        <v>35</v>
      </c>
      <c r="B42" s="12">
        <v>6</v>
      </c>
      <c r="C42" s="56">
        <v>2</v>
      </c>
      <c r="D42" s="55">
        <f t="shared" si="0"/>
        <v>12</v>
      </c>
    </row>
    <row r="43" spans="1:4" x14ac:dyDescent="0.25">
      <c r="A43" s="11" t="s">
        <v>37</v>
      </c>
      <c r="B43" s="12">
        <v>6</v>
      </c>
      <c r="C43" s="56">
        <v>11</v>
      </c>
      <c r="D43" s="55">
        <f t="shared" si="0"/>
        <v>66</v>
      </c>
    </row>
    <row r="44" spans="1:4" x14ac:dyDescent="0.25">
      <c r="A44" s="11" t="s">
        <v>125</v>
      </c>
      <c r="B44" s="12">
        <v>6</v>
      </c>
      <c r="C44" s="56">
        <v>8</v>
      </c>
      <c r="D44" s="55">
        <f t="shared" si="0"/>
        <v>48</v>
      </c>
    </row>
    <row r="45" spans="1:4" x14ac:dyDescent="0.25">
      <c r="A45" s="10" t="s">
        <v>39</v>
      </c>
      <c r="B45" s="12"/>
      <c r="C45" s="56"/>
      <c r="D45" s="55"/>
    </row>
    <row r="46" spans="1:4" x14ac:dyDescent="0.25">
      <c r="A46" s="11" t="s">
        <v>41</v>
      </c>
      <c r="B46" s="12">
        <v>2</v>
      </c>
      <c r="C46" s="56">
        <v>50</v>
      </c>
      <c r="D46" s="55">
        <f t="shared" si="0"/>
        <v>100</v>
      </c>
    </row>
    <row r="47" spans="1:4" x14ac:dyDescent="0.25">
      <c r="A47" s="11" t="s">
        <v>292</v>
      </c>
      <c r="B47" s="12">
        <v>3</v>
      </c>
      <c r="C47" s="56">
        <v>90.16</v>
      </c>
      <c r="D47" s="55">
        <f t="shared" si="0"/>
        <v>270.48</v>
      </c>
    </row>
    <row r="48" spans="1:4" x14ac:dyDescent="0.25">
      <c r="A48" s="11" t="s">
        <v>274</v>
      </c>
      <c r="B48" s="12">
        <v>2</v>
      </c>
      <c r="C48" s="56">
        <v>77</v>
      </c>
      <c r="D48" s="55">
        <f t="shared" si="0"/>
        <v>154</v>
      </c>
    </row>
    <row r="49" spans="1:4" x14ac:dyDescent="0.25">
      <c r="A49" s="11" t="s">
        <v>348</v>
      </c>
      <c r="B49" s="12">
        <v>3</v>
      </c>
      <c r="C49" s="56">
        <v>97</v>
      </c>
      <c r="D49" s="55">
        <f t="shared" si="0"/>
        <v>291</v>
      </c>
    </row>
    <row r="50" spans="1:4" x14ac:dyDescent="0.25">
      <c r="A50" s="11" t="s">
        <v>248</v>
      </c>
      <c r="B50" s="12">
        <v>1</v>
      </c>
      <c r="C50" s="56">
        <v>500</v>
      </c>
      <c r="D50" s="55">
        <f t="shared" si="0"/>
        <v>500</v>
      </c>
    </row>
    <row r="51" spans="1:4" x14ac:dyDescent="0.25">
      <c r="A51" s="11" t="s">
        <v>252</v>
      </c>
      <c r="B51" s="12">
        <v>9</v>
      </c>
      <c r="C51" s="56">
        <v>32</v>
      </c>
      <c r="D51" s="55">
        <f t="shared" si="0"/>
        <v>288</v>
      </c>
    </row>
    <row r="52" spans="1:4" x14ac:dyDescent="0.25">
      <c r="A52" s="11" t="s">
        <v>357</v>
      </c>
      <c r="B52" s="12">
        <v>5</v>
      </c>
      <c r="C52" s="56">
        <v>36</v>
      </c>
      <c r="D52" s="55">
        <f t="shared" si="0"/>
        <v>180</v>
      </c>
    </row>
    <row r="53" spans="1:4" x14ac:dyDescent="0.25">
      <c r="A53" s="10" t="s">
        <v>43</v>
      </c>
      <c r="B53" s="12"/>
      <c r="C53" s="3"/>
      <c r="D53" s="3"/>
    </row>
    <row r="54" spans="1:4" x14ac:dyDescent="0.25">
      <c r="A54" s="31" t="s">
        <v>261</v>
      </c>
      <c r="B54" s="12">
        <v>10</v>
      </c>
      <c r="C54" s="56">
        <f>16.02/10</f>
        <v>1.6019999999999999</v>
      </c>
      <c r="D54" s="55">
        <f t="shared" si="0"/>
        <v>16.02</v>
      </c>
    </row>
    <row r="55" spans="1:4" x14ac:dyDescent="0.25">
      <c r="A55" s="31" t="s">
        <v>336</v>
      </c>
      <c r="B55" s="12">
        <v>15</v>
      </c>
      <c r="C55" s="27">
        <v>26</v>
      </c>
      <c r="D55" s="55">
        <f t="shared" si="0"/>
        <v>390</v>
      </c>
    </row>
    <row r="56" spans="1:4" x14ac:dyDescent="0.25">
      <c r="A56" s="31" t="s">
        <v>168</v>
      </c>
      <c r="B56" s="12">
        <v>9</v>
      </c>
      <c r="C56" s="56">
        <v>22</v>
      </c>
      <c r="D56" s="55">
        <f t="shared" si="0"/>
        <v>198</v>
      </c>
    </row>
    <row r="57" spans="1:4" x14ac:dyDescent="0.25">
      <c r="A57" s="31" t="s">
        <v>262</v>
      </c>
      <c r="B57" s="12">
        <v>10</v>
      </c>
      <c r="C57" s="56">
        <f>65.92/10</f>
        <v>6.5920000000000005</v>
      </c>
      <c r="D57" s="55">
        <f t="shared" si="0"/>
        <v>65.92</v>
      </c>
    </row>
    <row r="58" spans="1:4" x14ac:dyDescent="0.25">
      <c r="A58" s="31" t="s">
        <v>51</v>
      </c>
      <c r="B58" s="12">
        <v>20</v>
      </c>
      <c r="C58" s="56">
        <v>3</v>
      </c>
      <c r="D58" s="55">
        <f t="shared" si="0"/>
        <v>60</v>
      </c>
    </row>
    <row r="59" spans="1:4" x14ac:dyDescent="0.25">
      <c r="A59" s="31" t="s">
        <v>52</v>
      </c>
      <c r="B59" s="12">
        <v>10</v>
      </c>
      <c r="C59" s="56">
        <v>25</v>
      </c>
      <c r="D59" s="55">
        <f t="shared" si="0"/>
        <v>250</v>
      </c>
    </row>
    <row r="60" spans="1:4" x14ac:dyDescent="0.25">
      <c r="A60" s="31" t="s">
        <v>54</v>
      </c>
      <c r="B60" s="12">
        <v>40</v>
      </c>
      <c r="C60" s="56">
        <f>20/20</f>
        <v>1</v>
      </c>
      <c r="D60" s="55">
        <f t="shared" si="0"/>
        <v>40</v>
      </c>
    </row>
    <row r="61" spans="1:4" x14ac:dyDescent="0.25">
      <c r="A61" s="31" t="s">
        <v>263</v>
      </c>
      <c r="B61" s="12">
        <v>20</v>
      </c>
      <c r="C61" s="56">
        <f>62/20</f>
        <v>3.1</v>
      </c>
      <c r="D61" s="55">
        <f t="shared" si="0"/>
        <v>62</v>
      </c>
    </row>
    <row r="62" spans="1:4" x14ac:dyDescent="0.25">
      <c r="A62" s="31" t="s">
        <v>55</v>
      </c>
      <c r="B62" s="12">
        <v>10</v>
      </c>
      <c r="C62" s="56">
        <f>21.15/20</f>
        <v>1.0574999999999999</v>
      </c>
      <c r="D62" s="55">
        <f t="shared" si="0"/>
        <v>10.574999999999999</v>
      </c>
    </row>
    <row r="63" spans="1:4" x14ac:dyDescent="0.25">
      <c r="A63" s="31" t="s">
        <v>358</v>
      </c>
      <c r="B63" s="12">
        <v>20</v>
      </c>
      <c r="C63" s="56">
        <f>14.23/20</f>
        <v>0.71150000000000002</v>
      </c>
      <c r="D63" s="55">
        <f t="shared" si="0"/>
        <v>14.23</v>
      </c>
    </row>
    <row r="64" spans="1:4" x14ac:dyDescent="0.25">
      <c r="A64" s="31" t="s">
        <v>57</v>
      </c>
      <c r="B64" s="12">
        <v>40</v>
      </c>
      <c r="C64" s="56">
        <v>1.46</v>
      </c>
      <c r="D64" s="55">
        <f t="shared" si="0"/>
        <v>58.4</v>
      </c>
    </row>
    <row r="65" spans="1:4" x14ac:dyDescent="0.25">
      <c r="A65" s="31" t="s">
        <v>58</v>
      </c>
      <c r="B65" s="12">
        <v>5</v>
      </c>
      <c r="C65" s="56">
        <v>10</v>
      </c>
      <c r="D65" s="55">
        <f t="shared" si="0"/>
        <v>50</v>
      </c>
    </row>
    <row r="66" spans="1:4" x14ac:dyDescent="0.25">
      <c r="A66" s="31" t="s">
        <v>59</v>
      </c>
      <c r="B66" s="12">
        <v>50</v>
      </c>
      <c r="C66" s="56">
        <f>4.7/10</f>
        <v>0.47000000000000003</v>
      </c>
      <c r="D66" s="55">
        <f t="shared" si="0"/>
        <v>23.5</v>
      </c>
    </row>
    <row r="67" spans="1:4" x14ac:dyDescent="0.25">
      <c r="A67" s="31" t="s">
        <v>128</v>
      </c>
      <c r="B67" s="12">
        <v>1</v>
      </c>
      <c r="C67" s="56">
        <v>15</v>
      </c>
      <c r="D67" s="55">
        <f t="shared" si="0"/>
        <v>15</v>
      </c>
    </row>
    <row r="68" spans="1:4" x14ac:dyDescent="0.25">
      <c r="A68" s="31" t="s">
        <v>60</v>
      </c>
      <c r="B68" s="12">
        <v>1</v>
      </c>
      <c r="C68" s="56">
        <v>105</v>
      </c>
      <c r="D68" s="55">
        <f t="shared" si="0"/>
        <v>105</v>
      </c>
    </row>
    <row r="69" spans="1:4" x14ac:dyDescent="0.25">
      <c r="A69" s="31" t="s">
        <v>264</v>
      </c>
      <c r="B69" s="12">
        <v>20</v>
      </c>
      <c r="C69" s="56">
        <f>67.98/30</f>
        <v>2.266</v>
      </c>
      <c r="D69" s="55">
        <f t="shared" si="0"/>
        <v>45.32</v>
      </c>
    </row>
    <row r="70" spans="1:4" x14ac:dyDescent="0.25">
      <c r="A70" s="31" t="s">
        <v>265</v>
      </c>
      <c r="B70" s="12">
        <v>10</v>
      </c>
      <c r="C70" s="56">
        <f>68.04/20</f>
        <v>3.4020000000000001</v>
      </c>
      <c r="D70" s="55">
        <f t="shared" ref="D70:D135" si="1">B70*C70</f>
        <v>34.020000000000003</v>
      </c>
    </row>
    <row r="71" spans="1:4" x14ac:dyDescent="0.25">
      <c r="A71" s="31" t="s">
        <v>62</v>
      </c>
      <c r="B71" s="12">
        <v>10</v>
      </c>
      <c r="C71" s="56">
        <f>68/10</f>
        <v>6.8</v>
      </c>
      <c r="D71" s="55">
        <f t="shared" si="1"/>
        <v>68</v>
      </c>
    </row>
    <row r="72" spans="1:4" x14ac:dyDescent="0.25">
      <c r="A72" s="31" t="s">
        <v>266</v>
      </c>
      <c r="B72" s="12">
        <v>1</v>
      </c>
      <c r="C72" s="56">
        <v>45</v>
      </c>
      <c r="D72" s="55">
        <f t="shared" si="1"/>
        <v>45</v>
      </c>
    </row>
    <row r="73" spans="1:4" x14ac:dyDescent="0.25">
      <c r="A73" s="31" t="s">
        <v>138</v>
      </c>
      <c r="B73" s="12">
        <v>20</v>
      </c>
      <c r="C73" s="56">
        <v>2.4500000000000002</v>
      </c>
      <c r="D73" s="55">
        <f t="shared" si="1"/>
        <v>49</v>
      </c>
    </row>
    <row r="74" spans="1:4" x14ac:dyDescent="0.25">
      <c r="A74" s="31" t="s">
        <v>150</v>
      </c>
      <c r="B74" s="12">
        <v>10</v>
      </c>
      <c r="C74" s="56">
        <f>25.48/20</f>
        <v>1.274</v>
      </c>
      <c r="D74" s="55">
        <f t="shared" si="1"/>
        <v>12.74</v>
      </c>
    </row>
    <row r="75" spans="1:4" x14ac:dyDescent="0.25">
      <c r="A75" s="31" t="s">
        <v>276</v>
      </c>
      <c r="B75" s="12">
        <v>1</v>
      </c>
      <c r="C75" s="56">
        <v>50</v>
      </c>
      <c r="D75" s="55">
        <f t="shared" si="1"/>
        <v>50</v>
      </c>
    </row>
    <row r="76" spans="1:4" x14ac:dyDescent="0.25">
      <c r="A76" s="31" t="s">
        <v>153</v>
      </c>
      <c r="B76" s="12">
        <v>1</v>
      </c>
      <c r="C76" s="56">
        <v>70</v>
      </c>
      <c r="D76" s="55">
        <f t="shared" si="1"/>
        <v>70</v>
      </c>
    </row>
    <row r="77" spans="1:4" x14ac:dyDescent="0.25">
      <c r="A77" s="31" t="s">
        <v>359</v>
      </c>
      <c r="B77" s="12">
        <v>14</v>
      </c>
      <c r="C77" s="56">
        <v>1</v>
      </c>
      <c r="D77" s="55">
        <f t="shared" si="1"/>
        <v>14</v>
      </c>
    </row>
    <row r="78" spans="1:4" x14ac:dyDescent="0.25">
      <c r="A78" s="31" t="s">
        <v>256</v>
      </c>
      <c r="B78" s="12">
        <v>1</v>
      </c>
      <c r="C78" s="56">
        <v>120</v>
      </c>
      <c r="D78" s="55">
        <f t="shared" si="1"/>
        <v>120</v>
      </c>
    </row>
    <row r="79" spans="1:4" x14ac:dyDescent="0.25">
      <c r="A79" s="31" t="s">
        <v>257</v>
      </c>
      <c r="B79" s="12">
        <v>5</v>
      </c>
      <c r="C79" s="56">
        <v>36</v>
      </c>
      <c r="D79" s="55">
        <f t="shared" si="1"/>
        <v>180</v>
      </c>
    </row>
    <row r="80" spans="1:4" ht="51" customHeight="1" x14ac:dyDescent="0.25">
      <c r="A80" s="103"/>
      <c r="B80" s="104"/>
    </row>
    <row r="81" spans="1:4" ht="39" customHeight="1" x14ac:dyDescent="0.25">
      <c r="A81" s="13" t="s">
        <v>64</v>
      </c>
      <c r="B81" s="19"/>
      <c r="C81" s="56"/>
      <c r="D81" s="55"/>
    </row>
    <row r="82" spans="1:4" x14ac:dyDescent="0.25">
      <c r="A82" s="13" t="s">
        <v>280</v>
      </c>
      <c r="B82" s="19"/>
      <c r="C82" s="56"/>
      <c r="D82" s="55"/>
    </row>
    <row r="83" spans="1:4" x14ac:dyDescent="0.25">
      <c r="A83" s="14" t="s">
        <v>279</v>
      </c>
      <c r="B83" s="19">
        <v>6</v>
      </c>
      <c r="C83" s="56">
        <v>250</v>
      </c>
      <c r="D83" s="55">
        <f>B83*C83</f>
        <v>1500</v>
      </c>
    </row>
    <row r="84" spans="1:4" x14ac:dyDescent="0.25">
      <c r="A84" s="14" t="s">
        <v>75</v>
      </c>
      <c r="B84" s="19">
        <v>1</v>
      </c>
      <c r="C84" s="56">
        <v>100</v>
      </c>
      <c r="D84" s="55">
        <f t="shared" si="1"/>
        <v>100</v>
      </c>
    </row>
    <row r="85" spans="1:4" x14ac:dyDescent="0.25">
      <c r="A85" s="14" t="s">
        <v>76</v>
      </c>
      <c r="B85" s="19">
        <v>2</v>
      </c>
      <c r="C85" s="56">
        <v>14.5</v>
      </c>
      <c r="D85" s="55">
        <f t="shared" si="1"/>
        <v>29</v>
      </c>
    </row>
    <row r="86" spans="1:4" x14ac:dyDescent="0.25">
      <c r="A86" s="14" t="s">
        <v>205</v>
      </c>
      <c r="B86" s="19">
        <v>5</v>
      </c>
      <c r="C86" s="56">
        <v>0.82</v>
      </c>
      <c r="D86" s="55">
        <f t="shared" si="1"/>
        <v>4.0999999999999996</v>
      </c>
    </row>
    <row r="87" spans="1:4" x14ac:dyDescent="0.25">
      <c r="A87" s="14" t="s">
        <v>77</v>
      </c>
      <c r="B87" s="19">
        <v>1</v>
      </c>
      <c r="C87" s="56">
        <v>200</v>
      </c>
      <c r="D87" s="55">
        <f t="shared" si="1"/>
        <v>200</v>
      </c>
    </row>
    <row r="88" spans="1:4" x14ac:dyDescent="0.25">
      <c r="A88" s="14" t="s">
        <v>79</v>
      </c>
      <c r="B88" s="19">
        <v>1</v>
      </c>
      <c r="C88" s="27">
        <v>15</v>
      </c>
      <c r="D88" s="55">
        <f t="shared" si="1"/>
        <v>15</v>
      </c>
    </row>
    <row r="89" spans="1:4" x14ac:dyDescent="0.25">
      <c r="A89" s="14" t="s">
        <v>80</v>
      </c>
      <c r="B89" s="19">
        <v>1</v>
      </c>
      <c r="C89" s="56">
        <v>11</v>
      </c>
      <c r="D89" s="55">
        <f t="shared" si="1"/>
        <v>11</v>
      </c>
    </row>
    <row r="90" spans="1:4" x14ac:dyDescent="0.25">
      <c r="A90" s="14" t="s">
        <v>267</v>
      </c>
      <c r="B90" s="19">
        <v>1</v>
      </c>
      <c r="C90" s="56">
        <v>10</v>
      </c>
      <c r="D90" s="55">
        <f t="shared" si="1"/>
        <v>10</v>
      </c>
    </row>
    <row r="91" spans="1:4" x14ac:dyDescent="0.25">
      <c r="A91" s="14" t="s">
        <v>293</v>
      </c>
      <c r="B91" s="19">
        <v>1</v>
      </c>
      <c r="C91" s="56">
        <v>240</v>
      </c>
      <c r="D91" s="55">
        <f t="shared" si="1"/>
        <v>240</v>
      </c>
    </row>
    <row r="92" spans="1:4" x14ac:dyDescent="0.25">
      <c r="A92" s="14" t="s">
        <v>240</v>
      </c>
      <c r="B92" s="19">
        <v>2</v>
      </c>
      <c r="C92" s="124">
        <v>0</v>
      </c>
      <c r="D92" s="55">
        <f t="shared" si="1"/>
        <v>0</v>
      </c>
    </row>
    <row r="93" spans="1:4" x14ac:dyDescent="0.25">
      <c r="A93" s="13" t="s">
        <v>72</v>
      </c>
      <c r="B93" s="19"/>
      <c r="C93" s="56"/>
      <c r="D93" s="55"/>
    </row>
    <row r="94" spans="1:4" x14ac:dyDescent="0.25">
      <c r="A94" s="32" t="s">
        <v>294</v>
      </c>
      <c r="B94" s="19">
        <v>5</v>
      </c>
      <c r="C94" s="56">
        <v>4</v>
      </c>
      <c r="D94" s="55">
        <f>B94*C94</f>
        <v>20</v>
      </c>
    </row>
    <row r="95" spans="1:4" x14ac:dyDescent="0.25">
      <c r="A95" s="32" t="s">
        <v>74</v>
      </c>
      <c r="B95" s="19">
        <v>3</v>
      </c>
      <c r="C95" s="56">
        <v>5</v>
      </c>
      <c r="D95" s="55">
        <f>B95*C95</f>
        <v>15</v>
      </c>
    </row>
    <row r="96" spans="1:4" x14ac:dyDescent="0.25">
      <c r="A96" s="14" t="s">
        <v>124</v>
      </c>
      <c r="B96" s="19">
        <v>2</v>
      </c>
      <c r="C96" s="56">
        <v>60</v>
      </c>
      <c r="D96" s="55">
        <f t="shared" si="1"/>
        <v>120</v>
      </c>
    </row>
    <row r="97" spans="1:4" x14ac:dyDescent="0.25">
      <c r="A97" s="14" t="s">
        <v>289</v>
      </c>
      <c r="B97" s="19">
        <v>1</v>
      </c>
      <c r="C97" s="56">
        <v>27</v>
      </c>
      <c r="D97" s="55">
        <f t="shared" si="1"/>
        <v>27</v>
      </c>
    </row>
    <row r="98" spans="1:4" x14ac:dyDescent="0.25">
      <c r="A98" s="14" t="s">
        <v>86</v>
      </c>
      <c r="B98" s="19">
        <v>2</v>
      </c>
      <c r="C98" s="56">
        <v>21</v>
      </c>
      <c r="D98" s="55">
        <f t="shared" si="1"/>
        <v>42</v>
      </c>
    </row>
    <row r="99" spans="1:4" x14ac:dyDescent="0.25">
      <c r="A99" s="14"/>
      <c r="B99" s="19"/>
      <c r="C99" s="56"/>
      <c r="D99" s="55">
        <f t="shared" si="1"/>
        <v>0</v>
      </c>
    </row>
    <row r="100" spans="1:4" x14ac:dyDescent="0.25">
      <c r="A100" s="13" t="s">
        <v>89</v>
      </c>
      <c r="B100" s="19"/>
      <c r="C100" s="56"/>
      <c r="D100" s="55">
        <f t="shared" si="1"/>
        <v>0</v>
      </c>
    </row>
    <row r="101" spans="1:4" x14ac:dyDescent="0.25">
      <c r="A101" s="14" t="s">
        <v>295</v>
      </c>
      <c r="B101" s="19">
        <v>4</v>
      </c>
      <c r="C101" s="56">
        <v>9</v>
      </c>
      <c r="D101" s="55">
        <f t="shared" si="1"/>
        <v>36</v>
      </c>
    </row>
    <row r="102" spans="1:4" x14ac:dyDescent="0.25">
      <c r="A102" s="14" t="s">
        <v>296</v>
      </c>
      <c r="B102" s="19">
        <v>2</v>
      </c>
      <c r="C102" s="56">
        <v>21</v>
      </c>
      <c r="D102" s="55">
        <f t="shared" si="1"/>
        <v>42</v>
      </c>
    </row>
    <row r="103" spans="1:4" x14ac:dyDescent="0.25">
      <c r="A103" s="14" t="s">
        <v>297</v>
      </c>
      <c r="B103" s="19">
        <v>2</v>
      </c>
      <c r="C103" s="56">
        <v>32</v>
      </c>
      <c r="D103" s="55">
        <f t="shared" si="1"/>
        <v>64</v>
      </c>
    </row>
    <row r="104" spans="1:4" x14ac:dyDescent="0.25">
      <c r="A104" s="91" t="s">
        <v>245</v>
      </c>
      <c r="B104" s="19">
        <v>3</v>
      </c>
      <c r="C104" s="56">
        <v>40</v>
      </c>
      <c r="D104" s="55">
        <f>B104*C104</f>
        <v>120</v>
      </c>
    </row>
    <row r="105" spans="1:4" x14ac:dyDescent="0.25">
      <c r="A105" s="91" t="s">
        <v>268</v>
      </c>
      <c r="B105" s="19">
        <v>1</v>
      </c>
      <c r="C105" s="56">
        <v>32</v>
      </c>
      <c r="D105" s="55">
        <f>B105*C105</f>
        <v>32</v>
      </c>
    </row>
    <row r="106" spans="1:4" x14ac:dyDescent="0.25">
      <c r="A106" s="14" t="s">
        <v>87</v>
      </c>
      <c r="B106" s="19">
        <v>6</v>
      </c>
      <c r="C106" s="56">
        <v>75</v>
      </c>
      <c r="D106" s="55">
        <f>B106*C106</f>
        <v>450</v>
      </c>
    </row>
    <row r="107" spans="1:4" x14ac:dyDescent="0.25">
      <c r="A107" s="13" t="s">
        <v>66</v>
      </c>
      <c r="B107" s="19"/>
      <c r="C107" s="56"/>
      <c r="D107" s="55"/>
    </row>
    <row r="108" spans="1:4" x14ac:dyDescent="0.25">
      <c r="A108" s="32" t="s">
        <v>126</v>
      </c>
      <c r="B108" s="19">
        <v>5</v>
      </c>
      <c r="C108" s="56">
        <v>31.7</v>
      </c>
      <c r="D108" s="55">
        <f>B108*C108</f>
        <v>158.5</v>
      </c>
    </row>
    <row r="109" spans="1:4" x14ac:dyDescent="0.25">
      <c r="A109" s="32" t="s">
        <v>68</v>
      </c>
      <c r="B109" s="19">
        <v>4</v>
      </c>
      <c r="C109" s="56">
        <v>75</v>
      </c>
      <c r="D109" s="55">
        <f>B109*C109</f>
        <v>300</v>
      </c>
    </row>
    <row r="110" spans="1:4" x14ac:dyDescent="0.25">
      <c r="A110" s="91"/>
      <c r="B110" s="19"/>
      <c r="C110" s="56"/>
      <c r="D110" s="55"/>
    </row>
    <row r="111" spans="1:4" x14ac:dyDescent="0.25">
      <c r="A111" s="13" t="s">
        <v>93</v>
      </c>
      <c r="B111" s="19"/>
      <c r="C111" s="56"/>
      <c r="D111" s="55"/>
    </row>
    <row r="112" spans="1:4" x14ac:dyDescent="0.25">
      <c r="A112" s="32" t="s">
        <v>254</v>
      </c>
      <c r="B112" s="19">
        <v>10</v>
      </c>
      <c r="C112" s="56">
        <v>50</v>
      </c>
      <c r="D112" s="55">
        <f t="shared" si="1"/>
        <v>500</v>
      </c>
    </row>
    <row r="113" spans="1:4" x14ac:dyDescent="0.25">
      <c r="A113" s="32" t="s">
        <v>285</v>
      </c>
      <c r="B113" s="19">
        <v>5</v>
      </c>
      <c r="C113" s="56">
        <v>20</v>
      </c>
      <c r="D113" s="55">
        <f t="shared" si="1"/>
        <v>100</v>
      </c>
    </row>
    <row r="114" spans="1:4" x14ac:dyDescent="0.25">
      <c r="A114" s="32" t="s">
        <v>290</v>
      </c>
      <c r="B114" s="19">
        <v>1</v>
      </c>
      <c r="C114" s="56">
        <v>28</v>
      </c>
      <c r="D114" s="55">
        <f t="shared" si="1"/>
        <v>28</v>
      </c>
    </row>
    <row r="115" spans="1:4" x14ac:dyDescent="0.25">
      <c r="A115" s="32" t="s">
        <v>298</v>
      </c>
      <c r="B115" s="19">
        <v>2</v>
      </c>
      <c r="C115" s="56">
        <v>32</v>
      </c>
      <c r="D115" s="55">
        <f t="shared" si="1"/>
        <v>64</v>
      </c>
    </row>
    <row r="116" spans="1:4" x14ac:dyDescent="0.25">
      <c r="A116" s="32" t="s">
        <v>310</v>
      </c>
      <c r="B116" s="19">
        <v>1</v>
      </c>
      <c r="C116" s="56">
        <v>160</v>
      </c>
      <c r="D116" s="55">
        <f t="shared" si="1"/>
        <v>160</v>
      </c>
    </row>
    <row r="117" spans="1:4" x14ac:dyDescent="0.25">
      <c r="A117" s="32" t="s">
        <v>241</v>
      </c>
      <c r="B117" s="19">
        <v>2</v>
      </c>
      <c r="C117" s="56">
        <v>275</v>
      </c>
      <c r="D117" s="55">
        <f t="shared" si="1"/>
        <v>550</v>
      </c>
    </row>
    <row r="118" spans="1:4" x14ac:dyDescent="0.25">
      <c r="A118" s="32" t="s">
        <v>351</v>
      </c>
      <c r="B118" s="19">
        <v>1</v>
      </c>
      <c r="C118" s="56">
        <v>85</v>
      </c>
      <c r="D118" s="55">
        <f t="shared" si="1"/>
        <v>85</v>
      </c>
    </row>
    <row r="119" spans="1:4" x14ac:dyDescent="0.25">
      <c r="A119" s="32" t="s">
        <v>334</v>
      </c>
      <c r="B119" s="19">
        <v>6</v>
      </c>
      <c r="C119" s="27">
        <v>75</v>
      </c>
      <c r="D119" s="55">
        <f>B119*C119</f>
        <v>450</v>
      </c>
    </row>
    <row r="120" spans="1:4" x14ac:dyDescent="0.25">
      <c r="A120" s="32" t="s">
        <v>354</v>
      </c>
      <c r="B120" s="19">
        <v>2</v>
      </c>
      <c r="C120" s="56">
        <v>30</v>
      </c>
      <c r="D120" s="55">
        <f>B120*C120</f>
        <v>60</v>
      </c>
    </row>
    <row r="121" spans="1:4" ht="110.25" customHeight="1" x14ac:dyDescent="0.25"/>
    <row r="122" spans="1:4" x14ac:dyDescent="0.25">
      <c r="A122" s="13" t="s">
        <v>208</v>
      </c>
      <c r="B122" s="19"/>
      <c r="C122" s="56"/>
      <c r="D122" s="55"/>
    </row>
    <row r="123" spans="1:4" x14ac:dyDescent="0.25">
      <c r="A123" s="32" t="s">
        <v>273</v>
      </c>
      <c r="B123" s="19">
        <v>1</v>
      </c>
      <c r="C123" s="56">
        <v>650</v>
      </c>
      <c r="D123" s="55">
        <f>B123*C123</f>
        <v>650</v>
      </c>
    </row>
    <row r="124" spans="1:4" x14ac:dyDescent="0.25">
      <c r="A124" s="32" t="s">
        <v>36</v>
      </c>
      <c r="B124" s="19">
        <v>20</v>
      </c>
      <c r="C124" s="56">
        <v>0.8</v>
      </c>
      <c r="D124" s="55">
        <f>B124*C124</f>
        <v>16</v>
      </c>
    </row>
    <row r="125" spans="1:4" x14ac:dyDescent="0.25">
      <c r="A125" s="32" t="s">
        <v>97</v>
      </c>
      <c r="B125" s="19">
        <v>20</v>
      </c>
      <c r="C125" s="56">
        <f>161/10</f>
        <v>16.100000000000001</v>
      </c>
      <c r="D125" s="55">
        <f t="shared" si="1"/>
        <v>322</v>
      </c>
    </row>
    <row r="126" spans="1:4" x14ac:dyDescent="0.25">
      <c r="A126" s="32" t="s">
        <v>98</v>
      </c>
      <c r="B126" s="19">
        <v>10</v>
      </c>
      <c r="C126" s="27">
        <v>7</v>
      </c>
      <c r="D126" s="55">
        <f t="shared" si="1"/>
        <v>70</v>
      </c>
    </row>
    <row r="127" spans="1:4" x14ac:dyDescent="0.25">
      <c r="A127" s="32" t="s">
        <v>99</v>
      </c>
      <c r="B127" s="19">
        <v>5</v>
      </c>
      <c r="C127" s="56">
        <v>8</v>
      </c>
      <c r="D127" s="55">
        <f t="shared" si="1"/>
        <v>40</v>
      </c>
    </row>
    <row r="128" spans="1:4" x14ac:dyDescent="0.25">
      <c r="A128" s="32" t="s">
        <v>355</v>
      </c>
      <c r="B128" s="19">
        <v>5</v>
      </c>
      <c r="C128" s="56">
        <v>5</v>
      </c>
      <c r="D128" s="55">
        <f t="shared" si="1"/>
        <v>25</v>
      </c>
    </row>
    <row r="129" spans="1:4" x14ac:dyDescent="0.25">
      <c r="A129" s="32" t="s">
        <v>101</v>
      </c>
      <c r="B129" s="19">
        <v>2</v>
      </c>
      <c r="C129" s="56">
        <v>16</v>
      </c>
      <c r="D129" s="55">
        <f t="shared" si="1"/>
        <v>32</v>
      </c>
    </row>
    <row r="130" spans="1:4" x14ac:dyDescent="0.25">
      <c r="A130" s="32" t="s">
        <v>103</v>
      </c>
      <c r="B130" s="19">
        <v>1</v>
      </c>
      <c r="C130" s="56">
        <v>7</v>
      </c>
      <c r="D130" s="55">
        <f t="shared" si="1"/>
        <v>7</v>
      </c>
    </row>
    <row r="131" spans="1:4" x14ac:dyDescent="0.25">
      <c r="A131" s="32" t="s">
        <v>104</v>
      </c>
      <c r="B131" s="19">
        <v>5</v>
      </c>
      <c r="C131" s="56">
        <v>7</v>
      </c>
      <c r="D131" s="55">
        <f t="shared" si="1"/>
        <v>35</v>
      </c>
    </row>
    <row r="132" spans="1:4" x14ac:dyDescent="0.25">
      <c r="A132" s="32" t="s">
        <v>105</v>
      </c>
      <c r="B132" s="19">
        <v>10</v>
      </c>
      <c r="C132" s="56">
        <v>6</v>
      </c>
      <c r="D132" s="55">
        <f t="shared" si="1"/>
        <v>60</v>
      </c>
    </row>
    <row r="133" spans="1:4" x14ac:dyDescent="0.25">
      <c r="A133" s="32" t="s">
        <v>299</v>
      </c>
      <c r="B133" s="19">
        <v>14</v>
      </c>
      <c r="C133" s="56">
        <v>27</v>
      </c>
      <c r="D133" s="55">
        <f t="shared" si="1"/>
        <v>378</v>
      </c>
    </row>
    <row r="134" spans="1:4" x14ac:dyDescent="0.25">
      <c r="A134" s="32" t="s">
        <v>108</v>
      </c>
      <c r="B134" s="19">
        <v>5</v>
      </c>
      <c r="C134" s="56">
        <v>6</v>
      </c>
      <c r="D134" s="55">
        <f t="shared" si="1"/>
        <v>30</v>
      </c>
    </row>
    <row r="135" spans="1:4" x14ac:dyDescent="0.25">
      <c r="A135" s="32" t="s">
        <v>247</v>
      </c>
      <c r="B135" s="19">
        <v>5</v>
      </c>
      <c r="C135" s="56">
        <v>22</v>
      </c>
      <c r="D135" s="55">
        <f t="shared" si="1"/>
        <v>110</v>
      </c>
    </row>
    <row r="136" spans="1:4" x14ac:dyDescent="0.25">
      <c r="A136" s="32" t="s">
        <v>110</v>
      </c>
      <c r="B136" s="19">
        <v>10</v>
      </c>
      <c r="C136" s="56">
        <v>5</v>
      </c>
      <c r="D136" s="55">
        <f t="shared" ref="D136:D144" si="2">B136*C136</f>
        <v>50</v>
      </c>
    </row>
    <row r="137" spans="1:4" x14ac:dyDescent="0.25">
      <c r="A137" s="32" t="s">
        <v>204</v>
      </c>
      <c r="B137" s="19">
        <v>10</v>
      </c>
      <c r="C137" s="56">
        <v>20</v>
      </c>
      <c r="D137" s="55">
        <f t="shared" si="2"/>
        <v>200</v>
      </c>
    </row>
    <row r="138" spans="1:4" x14ac:dyDescent="0.25">
      <c r="A138" s="32" t="s">
        <v>269</v>
      </c>
      <c r="B138" s="19">
        <v>3</v>
      </c>
      <c r="C138" s="56">
        <v>6</v>
      </c>
      <c r="D138" s="55">
        <f t="shared" si="2"/>
        <v>18</v>
      </c>
    </row>
    <row r="139" spans="1:4" x14ac:dyDescent="0.25">
      <c r="A139" s="32" t="s">
        <v>270</v>
      </c>
      <c r="B139" s="19">
        <v>3</v>
      </c>
      <c r="C139" s="56">
        <v>12</v>
      </c>
      <c r="D139" s="55">
        <f t="shared" si="2"/>
        <v>36</v>
      </c>
    </row>
    <row r="140" spans="1:4" x14ac:dyDescent="0.25">
      <c r="A140" s="91" t="s">
        <v>356</v>
      </c>
      <c r="B140" s="19">
        <v>5</v>
      </c>
      <c r="C140" s="56">
        <v>3</v>
      </c>
      <c r="D140" s="55">
        <f t="shared" si="2"/>
        <v>15</v>
      </c>
    </row>
    <row r="141" spans="1:4" x14ac:dyDescent="0.25">
      <c r="A141" s="14" t="s">
        <v>111</v>
      </c>
      <c r="B141" s="19">
        <v>10</v>
      </c>
      <c r="C141" s="56">
        <v>3.5</v>
      </c>
      <c r="D141" s="55">
        <f t="shared" si="2"/>
        <v>35</v>
      </c>
    </row>
    <row r="142" spans="1:4" x14ac:dyDescent="0.25">
      <c r="A142" s="34" t="s">
        <v>112</v>
      </c>
      <c r="B142" s="35">
        <v>7</v>
      </c>
      <c r="C142" s="56">
        <v>5.25</v>
      </c>
      <c r="D142" s="55">
        <f t="shared" si="2"/>
        <v>36.75</v>
      </c>
    </row>
    <row r="143" spans="1:4" x14ac:dyDescent="0.25">
      <c r="A143" s="34" t="s">
        <v>258</v>
      </c>
      <c r="B143" s="35">
        <v>2</v>
      </c>
      <c r="C143" s="56">
        <v>8</v>
      </c>
      <c r="D143" s="55">
        <f t="shared" si="2"/>
        <v>16</v>
      </c>
    </row>
    <row r="144" spans="1:4" x14ac:dyDescent="0.25">
      <c r="A144" s="34" t="s">
        <v>118</v>
      </c>
      <c r="B144" s="35">
        <v>1</v>
      </c>
      <c r="C144" s="56">
        <v>810</v>
      </c>
      <c r="D144" s="55">
        <f t="shared" si="2"/>
        <v>810</v>
      </c>
    </row>
    <row r="145" spans="1:4" x14ac:dyDescent="0.25">
      <c r="A145" s="14" t="s">
        <v>179</v>
      </c>
      <c r="B145" s="19">
        <v>1</v>
      </c>
      <c r="C145" s="56">
        <v>350</v>
      </c>
      <c r="D145" s="55">
        <f>B145*C145</f>
        <v>350</v>
      </c>
    </row>
    <row r="146" spans="1:4" x14ac:dyDescent="0.25">
      <c r="A146" s="14" t="s">
        <v>116</v>
      </c>
      <c r="B146" s="19">
        <v>1</v>
      </c>
      <c r="C146" s="56">
        <v>135</v>
      </c>
      <c r="D146" s="55">
        <f>B146*C146</f>
        <v>135</v>
      </c>
    </row>
    <row r="147" spans="1:4" x14ac:dyDescent="0.25">
      <c r="A147" s="14" t="s">
        <v>255</v>
      </c>
      <c r="B147" s="19">
        <v>3</v>
      </c>
      <c r="C147" s="56">
        <v>45</v>
      </c>
      <c r="D147" s="55">
        <f t="shared" ref="D147" si="3">B147*C147</f>
        <v>135</v>
      </c>
    </row>
    <row r="148" spans="1:4" x14ac:dyDescent="0.25">
      <c r="A148" s="14" t="s">
        <v>190</v>
      </c>
      <c r="B148" s="19">
        <v>1</v>
      </c>
      <c r="C148" s="56">
        <v>860</v>
      </c>
      <c r="D148" s="55">
        <f>B148*C148</f>
        <v>860</v>
      </c>
    </row>
    <row r="149" spans="1:4" x14ac:dyDescent="0.25">
      <c r="A149" s="15"/>
      <c r="B149" s="3"/>
      <c r="C149" s="3"/>
      <c r="D149" s="3"/>
    </row>
    <row r="150" spans="1:4" ht="40.5" x14ac:dyDescent="0.3">
      <c r="A150" s="52" t="s">
        <v>272</v>
      </c>
      <c r="B150" s="53"/>
      <c r="C150" s="39"/>
      <c r="D150" s="54">
        <f>SUM(D7:D148)</f>
        <v>21999.555</v>
      </c>
    </row>
    <row r="152" spans="1:4" x14ac:dyDescent="0.25">
      <c r="A152" s="38" t="s">
        <v>184</v>
      </c>
    </row>
    <row r="153" spans="1:4" x14ac:dyDescent="0.25">
      <c r="A153" s="1" t="s">
        <v>186</v>
      </c>
    </row>
    <row r="154" spans="1:4" x14ac:dyDescent="0.25">
      <c r="A154" s="1" t="s">
        <v>185</v>
      </c>
    </row>
    <row r="155" spans="1:4" x14ac:dyDescent="0.25">
      <c r="A155" s="1" t="s">
        <v>187</v>
      </c>
    </row>
    <row r="156" spans="1:4" x14ac:dyDescent="0.25">
      <c r="A156" s="1" t="s">
        <v>209</v>
      </c>
    </row>
  </sheetData>
  <pageMargins left="0.70866141732283472" right="0.70866141732283472" top="0.74803149606299213" bottom="0.55118110236220474" header="0.31496062992125984" footer="0.31496062992125984"/>
  <pageSetup paperSize="9" fitToHeight="4" orientation="portrait" r:id="rId1"/>
  <rowBreaks count="3" manualBreakCount="3">
    <brk id="36" max="16383" man="1"/>
    <brk id="80" max="16383" man="1"/>
    <brk id="12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36"/>
  <sheetViews>
    <sheetView topLeftCell="A91" workbookViewId="0">
      <selection activeCell="C21" sqref="C21"/>
    </sheetView>
  </sheetViews>
  <sheetFormatPr defaultColWidth="9.140625" defaultRowHeight="15.75" x14ac:dyDescent="0.25"/>
  <cols>
    <col min="1" max="1" width="52.85546875" style="1" customWidth="1"/>
    <col min="2" max="2" width="9.140625" style="98"/>
    <col min="3" max="3" width="11" style="21" customWidth="1"/>
    <col min="4" max="4" width="11.42578125" style="21" customWidth="1"/>
    <col min="5" max="16384" width="9.140625" style="1"/>
  </cols>
  <sheetData>
    <row r="1" spans="1:4" ht="104.25" customHeight="1" x14ac:dyDescent="0.25">
      <c r="B1" s="20"/>
    </row>
    <row r="2" spans="1:4" ht="9.75" customHeight="1" x14ac:dyDescent="0.25">
      <c r="B2" s="20"/>
    </row>
    <row r="3" spans="1:4" ht="20.25" x14ac:dyDescent="0.3">
      <c r="A3" s="26" t="s">
        <v>239</v>
      </c>
      <c r="B3" s="20"/>
      <c r="D3" s="23"/>
    </row>
    <row r="4" spans="1:4" ht="20.25" x14ac:dyDescent="0.3">
      <c r="A4" s="50">
        <v>45817</v>
      </c>
      <c r="B4" s="20"/>
      <c r="D4" s="23"/>
    </row>
    <row r="5" spans="1:4" ht="4.5" customHeight="1" x14ac:dyDescent="0.3">
      <c r="A5" s="50"/>
      <c r="B5" s="20"/>
      <c r="D5" s="23"/>
    </row>
    <row r="6" spans="1:4" ht="31.5" x14ac:dyDescent="0.25">
      <c r="A6" s="2" t="s">
        <v>0</v>
      </c>
      <c r="B6" s="22" t="s">
        <v>1</v>
      </c>
      <c r="C6" s="94" t="s">
        <v>130</v>
      </c>
      <c r="D6" s="57" t="s">
        <v>131</v>
      </c>
    </row>
    <row r="7" spans="1:4" x14ac:dyDescent="0.25">
      <c r="A7" s="15"/>
      <c r="B7" s="3"/>
      <c r="C7" s="95"/>
      <c r="D7" s="44"/>
    </row>
    <row r="8" spans="1:4" x14ac:dyDescent="0.25">
      <c r="A8" s="2" t="s">
        <v>196</v>
      </c>
      <c r="B8" s="3">
        <v>1</v>
      </c>
      <c r="C8" s="92">
        <v>4000</v>
      </c>
      <c r="D8" s="49">
        <f>B8*C8</f>
        <v>4000</v>
      </c>
    </row>
    <row r="9" spans="1:4" x14ac:dyDescent="0.25">
      <c r="A9" s="15"/>
      <c r="B9" s="3"/>
      <c r="C9" s="95"/>
      <c r="D9" s="44"/>
    </row>
    <row r="10" spans="1:4" ht="23.25" customHeight="1" x14ac:dyDescent="0.25">
      <c r="A10" s="46" t="s">
        <v>202</v>
      </c>
      <c r="B10" s="48"/>
      <c r="C10" s="95"/>
      <c r="D10" s="49"/>
    </row>
    <row r="11" spans="1:4" x14ac:dyDescent="0.25">
      <c r="A11" s="47" t="s">
        <v>337</v>
      </c>
      <c r="B11" s="48">
        <v>1</v>
      </c>
      <c r="C11" s="92">
        <v>730</v>
      </c>
      <c r="D11" s="49">
        <f t="shared" ref="D11:D13" si="0">B11*C11</f>
        <v>730</v>
      </c>
    </row>
    <row r="12" spans="1:4" x14ac:dyDescent="0.25">
      <c r="A12" s="47" t="s">
        <v>282</v>
      </c>
      <c r="B12" s="48">
        <v>1</v>
      </c>
      <c r="C12" s="92">
        <v>90</v>
      </c>
      <c r="D12" s="49">
        <f t="shared" si="0"/>
        <v>90</v>
      </c>
    </row>
    <row r="13" spans="1:4" x14ac:dyDescent="0.25">
      <c r="A13" s="47" t="s">
        <v>300</v>
      </c>
      <c r="B13" s="48">
        <v>1</v>
      </c>
      <c r="C13" s="92">
        <v>250</v>
      </c>
      <c r="D13" s="49">
        <f t="shared" si="0"/>
        <v>250</v>
      </c>
    </row>
    <row r="14" spans="1:4" s="123" customFormat="1" x14ac:dyDescent="0.25">
      <c r="A14" s="119"/>
      <c r="B14" s="120"/>
      <c r="C14" s="121"/>
      <c r="D14" s="122"/>
    </row>
    <row r="15" spans="1:4" x14ac:dyDescent="0.25">
      <c r="A15" s="40" t="s">
        <v>192</v>
      </c>
      <c r="B15" s="18"/>
      <c r="C15" s="95"/>
      <c r="D15" s="49"/>
    </row>
    <row r="16" spans="1:4" x14ac:dyDescent="0.25">
      <c r="A16" s="9" t="s">
        <v>251</v>
      </c>
      <c r="B16" s="18">
        <v>1</v>
      </c>
      <c r="C16" s="92">
        <v>15</v>
      </c>
      <c r="D16" s="49">
        <f t="shared" ref="D16:D30" si="1">B16*C16</f>
        <v>15</v>
      </c>
    </row>
    <row r="17" spans="1:4" x14ac:dyDescent="0.25">
      <c r="A17" s="9" t="s">
        <v>4</v>
      </c>
      <c r="B17" s="18">
        <v>1</v>
      </c>
      <c r="C17" s="92">
        <v>40</v>
      </c>
      <c r="D17" s="49">
        <f t="shared" si="1"/>
        <v>40</v>
      </c>
    </row>
    <row r="18" spans="1:4" x14ac:dyDescent="0.25">
      <c r="A18" s="9" t="s">
        <v>5</v>
      </c>
      <c r="B18" s="18">
        <v>1</v>
      </c>
      <c r="C18" s="92">
        <v>40</v>
      </c>
      <c r="D18" s="49">
        <f t="shared" si="1"/>
        <v>40</v>
      </c>
    </row>
    <row r="19" spans="1:4" x14ac:dyDescent="0.25">
      <c r="A19" s="9" t="s">
        <v>244</v>
      </c>
      <c r="B19" s="18">
        <v>2</v>
      </c>
      <c r="C19" s="92">
        <v>100</v>
      </c>
      <c r="D19" s="49">
        <f t="shared" si="1"/>
        <v>200</v>
      </c>
    </row>
    <row r="20" spans="1:4" x14ac:dyDescent="0.25">
      <c r="A20" s="9" t="s">
        <v>20</v>
      </c>
      <c r="B20" s="18">
        <v>2</v>
      </c>
      <c r="C20" s="92">
        <v>170</v>
      </c>
      <c r="D20" s="49">
        <f t="shared" si="1"/>
        <v>340</v>
      </c>
    </row>
    <row r="21" spans="1:4" x14ac:dyDescent="0.25">
      <c r="A21" s="9" t="s">
        <v>288</v>
      </c>
      <c r="B21" s="18">
        <v>1</v>
      </c>
      <c r="C21" s="92">
        <v>32</v>
      </c>
      <c r="D21" s="49">
        <f t="shared" si="1"/>
        <v>32</v>
      </c>
    </row>
    <row r="22" spans="1:4" x14ac:dyDescent="0.25">
      <c r="A22" s="9" t="s">
        <v>291</v>
      </c>
      <c r="B22" s="18">
        <v>5</v>
      </c>
      <c r="C22" s="92">
        <v>20</v>
      </c>
      <c r="D22" s="49">
        <f t="shared" si="1"/>
        <v>100</v>
      </c>
    </row>
    <row r="23" spans="1:4" x14ac:dyDescent="0.25">
      <c r="A23" s="9" t="s">
        <v>182</v>
      </c>
      <c r="B23" s="18">
        <v>2</v>
      </c>
      <c r="C23" s="92">
        <v>220</v>
      </c>
      <c r="D23" s="49">
        <f t="shared" si="1"/>
        <v>440</v>
      </c>
    </row>
    <row r="24" spans="1:4" x14ac:dyDescent="0.25">
      <c r="A24" s="9" t="s">
        <v>249</v>
      </c>
      <c r="B24" s="18">
        <v>1</v>
      </c>
      <c r="C24" s="92">
        <v>250</v>
      </c>
      <c r="D24" s="49">
        <f t="shared" si="1"/>
        <v>250</v>
      </c>
    </row>
    <row r="25" spans="1:4" x14ac:dyDescent="0.25">
      <c r="A25" s="9" t="s">
        <v>11</v>
      </c>
      <c r="B25" s="18">
        <v>1</v>
      </c>
      <c r="C25" s="92">
        <v>75</v>
      </c>
      <c r="D25" s="49">
        <f t="shared" si="1"/>
        <v>75</v>
      </c>
    </row>
    <row r="26" spans="1:4" x14ac:dyDescent="0.25">
      <c r="A26" s="9" t="s">
        <v>195</v>
      </c>
      <c r="B26" s="18">
        <v>1</v>
      </c>
      <c r="C26" s="92">
        <v>240</v>
      </c>
      <c r="D26" s="49">
        <f t="shared" si="1"/>
        <v>240</v>
      </c>
    </row>
    <row r="27" spans="1:4" x14ac:dyDescent="0.25">
      <c r="A27" s="9" t="s">
        <v>345</v>
      </c>
      <c r="B27" s="18">
        <v>3</v>
      </c>
      <c r="C27" s="92">
        <v>11</v>
      </c>
      <c r="D27" s="49">
        <f t="shared" si="1"/>
        <v>33</v>
      </c>
    </row>
    <row r="28" spans="1:4" x14ac:dyDescent="0.25">
      <c r="A28" s="9" t="s">
        <v>225</v>
      </c>
      <c r="B28" s="18">
        <v>1</v>
      </c>
      <c r="C28" s="92">
        <v>4</v>
      </c>
      <c r="D28" s="49">
        <f t="shared" si="1"/>
        <v>4</v>
      </c>
    </row>
    <row r="29" spans="1:4" x14ac:dyDescent="0.25">
      <c r="A29" s="9" t="s">
        <v>346</v>
      </c>
      <c r="B29" s="18">
        <v>2</v>
      </c>
      <c r="C29" s="92">
        <v>9</v>
      </c>
      <c r="D29" s="49">
        <f t="shared" si="1"/>
        <v>18</v>
      </c>
    </row>
    <row r="30" spans="1:4" x14ac:dyDescent="0.25">
      <c r="A30" s="9" t="s">
        <v>347</v>
      </c>
      <c r="B30" s="18">
        <v>1</v>
      </c>
      <c r="C30" s="92">
        <v>32</v>
      </c>
      <c r="D30" s="49">
        <f t="shared" si="1"/>
        <v>32</v>
      </c>
    </row>
    <row r="31" spans="1:4" x14ac:dyDescent="0.25">
      <c r="A31" s="15"/>
      <c r="B31" s="3"/>
      <c r="C31" s="95"/>
      <c r="D31" s="44"/>
    </row>
    <row r="32" spans="1:4" x14ac:dyDescent="0.25">
      <c r="A32" s="41" t="s">
        <v>26</v>
      </c>
      <c r="B32" s="43"/>
      <c r="C32" s="95"/>
      <c r="D32" s="49"/>
    </row>
    <row r="33" spans="1:4" x14ac:dyDescent="0.25">
      <c r="A33" s="42" t="s">
        <v>348</v>
      </c>
      <c r="B33" s="43">
        <v>4</v>
      </c>
      <c r="C33" s="92">
        <v>97</v>
      </c>
      <c r="D33" s="49">
        <f t="shared" ref="D33:D38" si="2">B33*C33</f>
        <v>388</v>
      </c>
    </row>
    <row r="34" spans="1:4" x14ac:dyDescent="0.25">
      <c r="A34" s="42" t="s">
        <v>10</v>
      </c>
      <c r="B34" s="43">
        <v>4</v>
      </c>
      <c r="C34" s="92">
        <v>190</v>
      </c>
      <c r="D34" s="49">
        <f t="shared" si="2"/>
        <v>760</v>
      </c>
    </row>
    <row r="35" spans="1:4" x14ac:dyDescent="0.25">
      <c r="A35" s="42" t="s">
        <v>29</v>
      </c>
      <c r="B35" s="43">
        <v>10</v>
      </c>
      <c r="C35" s="92">
        <v>5</v>
      </c>
      <c r="D35" s="49">
        <f t="shared" si="2"/>
        <v>50</v>
      </c>
    </row>
    <row r="36" spans="1:4" x14ac:dyDescent="0.25">
      <c r="A36" s="42" t="s">
        <v>116</v>
      </c>
      <c r="B36" s="43">
        <v>1</v>
      </c>
      <c r="C36" s="92">
        <v>135</v>
      </c>
      <c r="D36" s="49">
        <f t="shared" si="2"/>
        <v>135</v>
      </c>
    </row>
    <row r="37" spans="1:4" x14ac:dyDescent="0.25">
      <c r="A37" s="42" t="s">
        <v>350</v>
      </c>
      <c r="B37" s="43">
        <v>1</v>
      </c>
      <c r="C37" s="92">
        <v>260</v>
      </c>
      <c r="D37" s="49">
        <f t="shared" si="2"/>
        <v>260</v>
      </c>
    </row>
    <row r="38" spans="1:4" x14ac:dyDescent="0.25">
      <c r="A38" s="42" t="s">
        <v>303</v>
      </c>
      <c r="B38" s="43">
        <v>1</v>
      </c>
      <c r="C38" s="92">
        <v>160</v>
      </c>
      <c r="D38" s="49">
        <f t="shared" si="2"/>
        <v>160</v>
      </c>
    </row>
    <row r="39" spans="1:4" x14ac:dyDescent="0.25">
      <c r="A39" s="15"/>
      <c r="B39" s="3"/>
      <c r="C39" s="95"/>
      <c r="D39" s="44"/>
    </row>
    <row r="40" spans="1:4" ht="31.5" x14ac:dyDescent="0.25">
      <c r="A40" s="6" t="s">
        <v>200</v>
      </c>
      <c r="B40" s="17"/>
      <c r="C40" s="95"/>
      <c r="D40" s="49"/>
    </row>
    <row r="41" spans="1:4" x14ac:dyDescent="0.25">
      <c r="A41" s="47"/>
      <c r="B41" s="48"/>
      <c r="C41" s="95"/>
      <c r="D41" s="49"/>
    </row>
    <row r="42" spans="1:4" x14ac:dyDescent="0.25">
      <c r="A42" s="46" t="s">
        <v>199</v>
      </c>
      <c r="B42" s="48"/>
      <c r="C42" s="95"/>
      <c r="D42" s="49"/>
    </row>
    <row r="43" spans="1:4" x14ac:dyDescent="0.25">
      <c r="A43" s="47" t="s">
        <v>279</v>
      </c>
      <c r="B43" s="48">
        <v>4</v>
      </c>
      <c r="C43" s="92">
        <v>250</v>
      </c>
      <c r="D43" s="49">
        <f t="shared" ref="D43:D53" si="3">B43*C43</f>
        <v>1000</v>
      </c>
    </row>
    <row r="44" spans="1:4" x14ac:dyDescent="0.25">
      <c r="A44" s="46" t="s">
        <v>43</v>
      </c>
      <c r="B44" s="48"/>
      <c r="C44" s="95"/>
      <c r="D44" s="49"/>
    </row>
    <row r="45" spans="1:4" x14ac:dyDescent="0.25">
      <c r="A45" s="93" t="s">
        <v>336</v>
      </c>
      <c r="B45" s="48">
        <v>15</v>
      </c>
      <c r="C45" s="99">
        <v>26</v>
      </c>
      <c r="D45" s="49">
        <f t="shared" si="3"/>
        <v>390</v>
      </c>
    </row>
    <row r="46" spans="1:4" x14ac:dyDescent="0.25">
      <c r="A46" s="93" t="s">
        <v>54</v>
      </c>
      <c r="B46" s="48">
        <v>20</v>
      </c>
      <c r="C46" s="92">
        <v>1</v>
      </c>
      <c r="D46" s="49">
        <f t="shared" si="3"/>
        <v>20</v>
      </c>
    </row>
    <row r="47" spans="1:4" x14ac:dyDescent="0.25">
      <c r="A47" s="93" t="s">
        <v>194</v>
      </c>
      <c r="B47" s="48">
        <v>10</v>
      </c>
      <c r="C47" s="92">
        <v>3.1</v>
      </c>
      <c r="D47" s="49">
        <f t="shared" si="3"/>
        <v>31</v>
      </c>
    </row>
    <row r="48" spans="1:4" x14ac:dyDescent="0.25">
      <c r="A48" s="93" t="s">
        <v>51</v>
      </c>
      <c r="B48" s="48">
        <v>10</v>
      </c>
      <c r="C48" s="92">
        <v>2.7</v>
      </c>
      <c r="D48" s="49">
        <f t="shared" si="3"/>
        <v>27</v>
      </c>
    </row>
    <row r="49" spans="1:4" x14ac:dyDescent="0.25">
      <c r="A49" s="93" t="s">
        <v>58</v>
      </c>
      <c r="B49" s="48">
        <v>3</v>
      </c>
      <c r="C49" s="92">
        <v>10</v>
      </c>
      <c r="D49" s="49">
        <f t="shared" si="3"/>
        <v>30</v>
      </c>
    </row>
    <row r="50" spans="1:4" x14ac:dyDescent="0.25">
      <c r="A50" s="93" t="s">
        <v>60</v>
      </c>
      <c r="B50" s="48">
        <v>1</v>
      </c>
      <c r="C50" s="92">
        <v>105</v>
      </c>
      <c r="D50" s="49">
        <f t="shared" si="3"/>
        <v>105</v>
      </c>
    </row>
    <row r="51" spans="1:4" x14ac:dyDescent="0.25">
      <c r="A51" s="93" t="s">
        <v>275</v>
      </c>
      <c r="B51" s="48">
        <v>1</v>
      </c>
      <c r="C51" s="92">
        <v>74</v>
      </c>
      <c r="D51" s="49">
        <f t="shared" si="3"/>
        <v>74</v>
      </c>
    </row>
    <row r="52" spans="1:4" x14ac:dyDescent="0.25">
      <c r="A52" s="93" t="s">
        <v>256</v>
      </c>
      <c r="B52" s="48">
        <v>1</v>
      </c>
      <c r="C52" s="99">
        <v>120</v>
      </c>
      <c r="D52" s="102">
        <f t="shared" si="3"/>
        <v>120</v>
      </c>
    </row>
    <row r="53" spans="1:4" x14ac:dyDescent="0.25">
      <c r="A53" s="93" t="s">
        <v>257</v>
      </c>
      <c r="B53" s="48">
        <v>2</v>
      </c>
      <c r="C53" s="99">
        <v>36</v>
      </c>
      <c r="D53" s="102">
        <f t="shared" si="3"/>
        <v>72</v>
      </c>
    </row>
    <row r="54" spans="1:4" s="100" customFormat="1" x14ac:dyDescent="0.25">
      <c r="A54" s="101"/>
      <c r="B54" s="3"/>
      <c r="C54" s="92"/>
      <c r="D54" s="49"/>
    </row>
    <row r="55" spans="1:4" x14ac:dyDescent="0.25">
      <c r="A55" s="46" t="s">
        <v>271</v>
      </c>
      <c r="B55" s="48"/>
      <c r="C55" s="95"/>
      <c r="D55" s="49"/>
    </row>
    <row r="56" spans="1:4" x14ac:dyDescent="0.25">
      <c r="A56" s="47" t="s">
        <v>126</v>
      </c>
      <c r="B56" s="48">
        <v>3</v>
      </c>
      <c r="C56" s="92">
        <v>32</v>
      </c>
      <c r="D56" s="49">
        <f t="shared" ref="D56:D66" si="4">B56*C56</f>
        <v>96</v>
      </c>
    </row>
    <row r="57" spans="1:4" x14ac:dyDescent="0.25">
      <c r="A57" s="47" t="s">
        <v>341</v>
      </c>
      <c r="B57" s="48">
        <v>4</v>
      </c>
      <c r="C57" s="121">
        <v>75</v>
      </c>
      <c r="D57" s="49">
        <f t="shared" si="4"/>
        <v>300</v>
      </c>
    </row>
    <row r="58" spans="1:4" x14ac:dyDescent="0.25">
      <c r="A58" s="47" t="s">
        <v>75</v>
      </c>
      <c r="B58" s="48">
        <v>1</v>
      </c>
      <c r="C58" s="92">
        <v>100</v>
      </c>
      <c r="D58" s="49">
        <f t="shared" si="4"/>
        <v>100</v>
      </c>
    </row>
    <row r="59" spans="1:4" x14ac:dyDescent="0.25">
      <c r="A59" s="47" t="s">
        <v>179</v>
      </c>
      <c r="B59" s="48">
        <v>1</v>
      </c>
      <c r="C59" s="92">
        <v>350</v>
      </c>
      <c r="D59" s="49">
        <f t="shared" si="4"/>
        <v>350</v>
      </c>
    </row>
    <row r="60" spans="1:4" x14ac:dyDescent="0.25">
      <c r="A60" s="47" t="s">
        <v>255</v>
      </c>
      <c r="B60" s="48">
        <v>3</v>
      </c>
      <c r="C60" s="92">
        <v>45</v>
      </c>
      <c r="D60" s="49">
        <f t="shared" si="4"/>
        <v>135</v>
      </c>
    </row>
    <row r="61" spans="1:4" x14ac:dyDescent="0.25">
      <c r="A61" s="47" t="s">
        <v>303</v>
      </c>
      <c r="B61" s="48">
        <v>1</v>
      </c>
      <c r="C61" s="92">
        <v>160</v>
      </c>
      <c r="D61" s="49">
        <f t="shared" si="4"/>
        <v>160</v>
      </c>
    </row>
    <row r="62" spans="1:4" x14ac:dyDescent="0.25">
      <c r="A62" s="47" t="s">
        <v>240</v>
      </c>
      <c r="B62" s="48">
        <v>2</v>
      </c>
      <c r="C62" s="121">
        <v>0</v>
      </c>
      <c r="D62" s="49">
        <f>B62*C62</f>
        <v>0</v>
      </c>
    </row>
    <row r="63" spans="1:4" s="100" customFormat="1" x14ac:dyDescent="0.25">
      <c r="A63" s="15"/>
      <c r="B63" s="3"/>
      <c r="C63" s="92"/>
      <c r="D63" s="49"/>
    </row>
    <row r="64" spans="1:4" x14ac:dyDescent="0.25">
      <c r="A64" s="46" t="s">
        <v>281</v>
      </c>
      <c r="B64" s="48"/>
      <c r="C64" s="92"/>
      <c r="D64" s="49"/>
    </row>
    <row r="65" spans="1:4" x14ac:dyDescent="0.25">
      <c r="A65" s="47" t="s">
        <v>250</v>
      </c>
      <c r="B65" s="48">
        <v>4</v>
      </c>
      <c r="C65" s="92">
        <v>75</v>
      </c>
      <c r="D65" s="49">
        <f>B65*C65</f>
        <v>300</v>
      </c>
    </row>
    <row r="66" spans="1:4" ht="17.25" customHeight="1" x14ac:dyDescent="0.25">
      <c r="A66" s="47" t="s">
        <v>252</v>
      </c>
      <c r="B66" s="48">
        <v>6</v>
      </c>
      <c r="C66" s="95">
        <v>32</v>
      </c>
      <c r="D66" s="49">
        <f t="shared" si="4"/>
        <v>192</v>
      </c>
    </row>
    <row r="67" spans="1:4" s="100" customFormat="1" ht="17.25" customHeight="1" x14ac:dyDescent="0.25">
      <c r="A67" s="15"/>
      <c r="B67" s="3"/>
      <c r="C67" s="95"/>
      <c r="D67" s="49"/>
    </row>
    <row r="68" spans="1:4" ht="24.75" customHeight="1" x14ac:dyDescent="0.25">
      <c r="A68" s="85" t="s">
        <v>201</v>
      </c>
      <c r="B68" s="86"/>
      <c r="C68" s="92"/>
      <c r="D68" s="49"/>
    </row>
    <row r="69" spans="1:4" x14ac:dyDescent="0.25">
      <c r="A69" s="85" t="s">
        <v>193</v>
      </c>
      <c r="B69" s="86"/>
      <c r="C69" s="92"/>
      <c r="D69" s="49"/>
    </row>
    <row r="70" spans="1:4" x14ac:dyDescent="0.25">
      <c r="A70" s="87" t="s">
        <v>310</v>
      </c>
      <c r="B70" s="88">
        <v>1</v>
      </c>
      <c r="C70" s="92">
        <v>160</v>
      </c>
      <c r="D70" s="49">
        <f t="shared" ref="D70:D72" si="5">B70*C70</f>
        <v>160</v>
      </c>
    </row>
    <row r="71" spans="1:4" x14ac:dyDescent="0.25">
      <c r="A71" s="87" t="s">
        <v>241</v>
      </c>
      <c r="B71" s="88">
        <v>1</v>
      </c>
      <c r="C71" s="92">
        <v>275</v>
      </c>
      <c r="D71" s="49">
        <f t="shared" si="5"/>
        <v>275</v>
      </c>
    </row>
    <row r="72" spans="1:4" x14ac:dyDescent="0.25">
      <c r="A72" s="87" t="s">
        <v>332</v>
      </c>
      <c r="B72" s="88">
        <v>1</v>
      </c>
      <c r="C72" s="92">
        <v>140</v>
      </c>
      <c r="D72" s="49">
        <f t="shared" si="5"/>
        <v>140</v>
      </c>
    </row>
    <row r="73" spans="1:4" s="100" customFormat="1" x14ac:dyDescent="0.25">
      <c r="A73" s="15"/>
      <c r="B73" s="3"/>
      <c r="C73" s="92"/>
      <c r="D73" s="49"/>
    </row>
    <row r="74" spans="1:4" ht="19.5" customHeight="1" x14ac:dyDescent="0.25">
      <c r="A74" s="85" t="s">
        <v>197</v>
      </c>
      <c r="B74" s="86"/>
      <c r="C74" s="92"/>
      <c r="D74" s="49"/>
    </row>
    <row r="75" spans="1:4" x14ac:dyDescent="0.25">
      <c r="A75" s="89" t="s">
        <v>124</v>
      </c>
      <c r="B75" s="88">
        <v>1</v>
      </c>
      <c r="C75" s="92">
        <v>60</v>
      </c>
      <c r="D75" s="49">
        <f t="shared" ref="D75:D79" si="6">B75*C75</f>
        <v>60</v>
      </c>
    </row>
    <row r="76" spans="1:4" x14ac:dyDescent="0.25">
      <c r="A76" s="89" t="s">
        <v>289</v>
      </c>
      <c r="B76" s="88">
        <v>1</v>
      </c>
      <c r="C76" s="92">
        <v>27</v>
      </c>
      <c r="D76" s="49">
        <f t="shared" si="6"/>
        <v>27</v>
      </c>
    </row>
    <row r="77" spans="1:4" x14ac:dyDescent="0.25">
      <c r="A77" s="89" t="s">
        <v>86</v>
      </c>
      <c r="B77" s="88">
        <v>2</v>
      </c>
      <c r="C77" s="92">
        <v>21</v>
      </c>
      <c r="D77" s="49">
        <f t="shared" si="6"/>
        <v>42</v>
      </c>
    </row>
    <row r="78" spans="1:4" x14ac:dyDescent="0.25">
      <c r="A78" s="89" t="s">
        <v>351</v>
      </c>
      <c r="B78" s="88">
        <v>1</v>
      </c>
      <c r="C78" s="92">
        <v>85</v>
      </c>
      <c r="D78" s="49">
        <f>B78*C78</f>
        <v>85</v>
      </c>
    </row>
    <row r="79" spans="1:4" x14ac:dyDescent="0.25">
      <c r="A79" s="89" t="s">
        <v>246</v>
      </c>
      <c r="B79" s="88">
        <v>2</v>
      </c>
      <c r="C79" s="99">
        <v>30</v>
      </c>
      <c r="D79" s="49">
        <f t="shared" si="6"/>
        <v>60</v>
      </c>
    </row>
    <row r="80" spans="1:4" s="100" customFormat="1" x14ac:dyDescent="0.25">
      <c r="A80" s="15"/>
      <c r="B80" s="3"/>
      <c r="C80" s="95"/>
      <c r="D80" s="49"/>
    </row>
    <row r="81" spans="1:4" x14ac:dyDescent="0.25">
      <c r="A81" s="85" t="s">
        <v>198</v>
      </c>
      <c r="B81" s="88"/>
      <c r="C81" s="95"/>
      <c r="D81" s="49"/>
    </row>
    <row r="82" spans="1:4" x14ac:dyDescent="0.25">
      <c r="A82" s="90" t="s">
        <v>253</v>
      </c>
      <c r="B82" s="88">
        <v>3</v>
      </c>
      <c r="C82" s="92">
        <v>9</v>
      </c>
      <c r="D82" s="49">
        <f t="shared" ref="D82:D87" si="7">B82*C82</f>
        <v>27</v>
      </c>
    </row>
    <row r="83" spans="1:4" x14ac:dyDescent="0.25">
      <c r="A83" s="90" t="s">
        <v>260</v>
      </c>
      <c r="B83" s="88">
        <v>3</v>
      </c>
      <c r="C83" s="92">
        <v>9</v>
      </c>
      <c r="D83" s="49">
        <f t="shared" si="7"/>
        <v>27</v>
      </c>
    </row>
    <row r="84" spans="1:4" x14ac:dyDescent="0.25">
      <c r="A84" s="90" t="s">
        <v>35</v>
      </c>
      <c r="B84" s="88">
        <v>3</v>
      </c>
      <c r="C84" s="92">
        <v>2</v>
      </c>
      <c r="D84" s="49">
        <f t="shared" si="7"/>
        <v>6</v>
      </c>
    </row>
    <row r="85" spans="1:4" x14ac:dyDescent="0.25">
      <c r="A85" s="90" t="s">
        <v>37</v>
      </c>
      <c r="B85" s="88">
        <v>3</v>
      </c>
      <c r="C85" s="92">
        <v>11</v>
      </c>
      <c r="D85" s="49">
        <f t="shared" si="7"/>
        <v>33</v>
      </c>
    </row>
    <row r="86" spans="1:4" x14ac:dyDescent="0.25">
      <c r="A86" s="90" t="s">
        <v>125</v>
      </c>
      <c r="B86" s="88">
        <v>3</v>
      </c>
      <c r="C86" s="92">
        <v>8</v>
      </c>
      <c r="D86" s="49">
        <f t="shared" si="7"/>
        <v>24</v>
      </c>
    </row>
    <row r="87" spans="1:4" x14ac:dyDescent="0.25">
      <c r="A87" s="90" t="s">
        <v>42</v>
      </c>
      <c r="B87" s="88">
        <v>2</v>
      </c>
      <c r="C87" s="92">
        <v>90</v>
      </c>
      <c r="D87" s="49">
        <f t="shared" si="7"/>
        <v>180</v>
      </c>
    </row>
    <row r="88" spans="1:4" x14ac:dyDescent="0.25">
      <c r="A88" s="90" t="s">
        <v>283</v>
      </c>
      <c r="B88" s="88">
        <v>1</v>
      </c>
      <c r="C88" s="92">
        <v>500</v>
      </c>
      <c r="D88" s="49">
        <f>B88*C88</f>
        <v>500</v>
      </c>
    </row>
    <row r="89" spans="1:4" x14ac:dyDescent="0.25">
      <c r="A89" s="90" t="s">
        <v>357</v>
      </c>
      <c r="B89" s="88">
        <v>2</v>
      </c>
      <c r="C89" s="92">
        <v>36</v>
      </c>
      <c r="D89" s="49">
        <f t="shared" ref="D89:D90" si="8">B89*C89</f>
        <v>72</v>
      </c>
    </row>
    <row r="90" spans="1:4" x14ac:dyDescent="0.25">
      <c r="A90" s="90" t="s">
        <v>352</v>
      </c>
      <c r="B90" s="88">
        <v>1</v>
      </c>
      <c r="C90" s="92">
        <v>30</v>
      </c>
      <c r="D90" s="49">
        <f t="shared" si="8"/>
        <v>30</v>
      </c>
    </row>
    <row r="91" spans="1:4" s="100" customFormat="1" x14ac:dyDescent="0.25">
      <c r="A91" s="101"/>
      <c r="B91" s="3"/>
      <c r="C91" s="92"/>
      <c r="D91" s="49"/>
    </row>
    <row r="92" spans="1:4" x14ac:dyDescent="0.25">
      <c r="A92" s="85" t="s">
        <v>349</v>
      </c>
      <c r="B92" s="88"/>
      <c r="C92" s="95"/>
      <c r="D92" s="49"/>
    </row>
    <row r="93" spans="1:4" x14ac:dyDescent="0.25">
      <c r="A93" s="90" t="s">
        <v>290</v>
      </c>
      <c r="B93" s="88">
        <v>1</v>
      </c>
      <c r="C93" s="92">
        <v>28</v>
      </c>
      <c r="D93" s="49">
        <f t="shared" ref="D93:D97" si="9">B93*C93</f>
        <v>28</v>
      </c>
    </row>
    <row r="94" spans="1:4" x14ac:dyDescent="0.25">
      <c r="A94" s="90" t="s">
        <v>189</v>
      </c>
      <c r="B94" s="88">
        <v>3</v>
      </c>
      <c r="C94" s="92">
        <v>500</v>
      </c>
      <c r="D94" s="49">
        <f t="shared" si="9"/>
        <v>1500</v>
      </c>
    </row>
    <row r="95" spans="1:4" x14ac:dyDescent="0.25">
      <c r="A95" s="90" t="s">
        <v>334</v>
      </c>
      <c r="B95" s="88">
        <v>6</v>
      </c>
      <c r="C95" s="92">
        <v>75</v>
      </c>
      <c r="D95" s="49">
        <f t="shared" si="9"/>
        <v>450</v>
      </c>
    </row>
    <row r="96" spans="1:4" x14ac:dyDescent="0.25">
      <c r="A96" s="90" t="s">
        <v>254</v>
      </c>
      <c r="B96" s="88">
        <v>5</v>
      </c>
      <c r="C96" s="92">
        <v>50</v>
      </c>
      <c r="D96" s="49">
        <f t="shared" si="9"/>
        <v>250</v>
      </c>
    </row>
    <row r="97" spans="1:4" x14ac:dyDescent="0.25">
      <c r="A97" s="90" t="s">
        <v>344</v>
      </c>
      <c r="B97" s="88">
        <v>1</v>
      </c>
      <c r="C97" s="92">
        <v>5</v>
      </c>
      <c r="D97" s="49">
        <f t="shared" si="9"/>
        <v>5</v>
      </c>
    </row>
    <row r="98" spans="1:4" s="100" customFormat="1" x14ac:dyDescent="0.25">
      <c r="A98" s="15"/>
      <c r="B98" s="3"/>
      <c r="C98" s="92"/>
      <c r="D98" s="49"/>
    </row>
    <row r="99" spans="1:4" x14ac:dyDescent="0.25">
      <c r="A99" s="85" t="s">
        <v>277</v>
      </c>
      <c r="B99" s="88"/>
      <c r="C99" s="95"/>
      <c r="D99" s="49"/>
    </row>
    <row r="100" spans="1:4" x14ac:dyDescent="0.25">
      <c r="A100" s="90" t="s">
        <v>278</v>
      </c>
      <c r="B100" s="88">
        <v>1</v>
      </c>
      <c r="C100" s="92">
        <v>450</v>
      </c>
      <c r="D100" s="49">
        <f t="shared" ref="D100" si="10">B100*C100</f>
        <v>450</v>
      </c>
    </row>
    <row r="101" spans="1:4" x14ac:dyDescent="0.25">
      <c r="A101" s="90" t="s">
        <v>36</v>
      </c>
      <c r="B101" s="88">
        <v>10</v>
      </c>
      <c r="C101" s="92">
        <v>1</v>
      </c>
      <c r="D101" s="49">
        <f t="shared" ref="D101:D109" si="11">B101*C101</f>
        <v>10</v>
      </c>
    </row>
    <row r="102" spans="1:4" x14ac:dyDescent="0.25">
      <c r="A102" s="90" t="s">
        <v>97</v>
      </c>
      <c r="B102" s="88">
        <v>8</v>
      </c>
      <c r="C102" s="92">
        <v>16</v>
      </c>
      <c r="D102" s="49">
        <f t="shared" si="11"/>
        <v>128</v>
      </c>
    </row>
    <row r="103" spans="1:4" x14ac:dyDescent="0.25">
      <c r="A103" s="90" t="s">
        <v>105</v>
      </c>
      <c r="B103" s="88">
        <v>5</v>
      </c>
      <c r="C103" s="92">
        <v>6</v>
      </c>
      <c r="D103" s="49">
        <f t="shared" si="11"/>
        <v>30</v>
      </c>
    </row>
    <row r="104" spans="1:4" x14ac:dyDescent="0.25">
      <c r="A104" s="90" t="s">
        <v>107</v>
      </c>
      <c r="B104" s="88">
        <v>8</v>
      </c>
      <c r="C104" s="92">
        <v>27</v>
      </c>
      <c r="D104" s="49">
        <f t="shared" si="11"/>
        <v>216</v>
      </c>
    </row>
    <row r="105" spans="1:4" x14ac:dyDescent="0.25">
      <c r="A105" s="90" t="s">
        <v>247</v>
      </c>
      <c r="B105" s="88">
        <v>2</v>
      </c>
      <c r="C105" s="92">
        <v>22</v>
      </c>
      <c r="D105" s="49">
        <f t="shared" si="11"/>
        <v>44</v>
      </c>
    </row>
    <row r="106" spans="1:4" x14ac:dyDescent="0.25">
      <c r="A106" s="90" t="s">
        <v>110</v>
      </c>
      <c r="B106" s="88">
        <v>10</v>
      </c>
      <c r="C106" s="92">
        <v>5</v>
      </c>
      <c r="D106" s="49">
        <f t="shared" si="11"/>
        <v>50</v>
      </c>
    </row>
    <row r="107" spans="1:4" x14ac:dyDescent="0.25">
      <c r="A107" s="90" t="s">
        <v>204</v>
      </c>
      <c r="B107" s="88">
        <v>5</v>
      </c>
      <c r="C107" s="92">
        <v>20</v>
      </c>
      <c r="D107" s="49">
        <f t="shared" si="11"/>
        <v>100</v>
      </c>
    </row>
    <row r="108" spans="1:4" x14ac:dyDescent="0.25">
      <c r="A108" s="90" t="s">
        <v>101</v>
      </c>
      <c r="B108" s="88">
        <v>2</v>
      </c>
      <c r="C108" s="92">
        <v>16</v>
      </c>
      <c r="D108" s="49">
        <f t="shared" si="11"/>
        <v>32</v>
      </c>
    </row>
    <row r="109" spans="1:4" x14ac:dyDescent="0.25">
      <c r="A109" s="90" t="s">
        <v>258</v>
      </c>
      <c r="B109" s="88">
        <v>1</v>
      </c>
      <c r="C109" s="92">
        <v>8</v>
      </c>
      <c r="D109" s="49">
        <f t="shared" si="11"/>
        <v>8</v>
      </c>
    </row>
    <row r="110" spans="1:4" x14ac:dyDescent="0.25">
      <c r="A110" s="90" t="s">
        <v>112</v>
      </c>
      <c r="B110" s="88">
        <v>4</v>
      </c>
      <c r="C110" s="92">
        <v>5</v>
      </c>
      <c r="D110" s="49">
        <f t="shared" ref="D110:D113" si="12">B110*C110</f>
        <v>20</v>
      </c>
    </row>
    <row r="111" spans="1:4" x14ac:dyDescent="0.25">
      <c r="A111" s="90" t="s">
        <v>111</v>
      </c>
      <c r="B111" s="88">
        <v>4</v>
      </c>
      <c r="C111" s="92">
        <v>4</v>
      </c>
      <c r="D111" s="49">
        <f t="shared" ref="D111" si="13">B111*C111</f>
        <v>16</v>
      </c>
    </row>
    <row r="112" spans="1:4" x14ac:dyDescent="0.25">
      <c r="A112" s="15"/>
      <c r="B112" s="3"/>
      <c r="C112" s="96"/>
      <c r="D112" s="45"/>
    </row>
    <row r="113" spans="1:4" x14ac:dyDescent="0.25">
      <c r="A113" s="2" t="s">
        <v>190</v>
      </c>
      <c r="B113" s="3">
        <v>1</v>
      </c>
      <c r="C113" s="92">
        <v>731</v>
      </c>
      <c r="D113" s="49">
        <f t="shared" si="12"/>
        <v>731</v>
      </c>
    </row>
    <row r="114" spans="1:4" x14ac:dyDescent="0.25">
      <c r="A114" s="15"/>
      <c r="B114" s="3"/>
      <c r="C114" s="96"/>
      <c r="D114" s="45"/>
    </row>
    <row r="115" spans="1:4" s="26" customFormat="1" ht="40.5" x14ac:dyDescent="0.3">
      <c r="A115" s="52" t="s">
        <v>242</v>
      </c>
      <c r="B115" s="53"/>
      <c r="C115" s="97"/>
      <c r="D115" s="83">
        <f>SUM(D7:D114)</f>
        <v>18000</v>
      </c>
    </row>
    <row r="116" spans="1:4" x14ac:dyDescent="0.25">
      <c r="B116" s="20"/>
    </row>
    <row r="117" spans="1:4" x14ac:dyDescent="0.25">
      <c r="A117" s="38" t="s">
        <v>184</v>
      </c>
      <c r="B117" s="20"/>
    </row>
    <row r="118" spans="1:4" x14ac:dyDescent="0.25">
      <c r="A118" s="1" t="s">
        <v>186</v>
      </c>
      <c r="B118" s="20"/>
    </row>
    <row r="119" spans="1:4" x14ac:dyDescent="0.25">
      <c r="A119" s="1" t="s">
        <v>185</v>
      </c>
      <c r="B119" s="20"/>
    </row>
    <row r="120" spans="1:4" x14ac:dyDescent="0.25">
      <c r="A120" s="1" t="s">
        <v>187</v>
      </c>
      <c r="B120" s="20"/>
    </row>
    <row r="121" spans="1:4" x14ac:dyDescent="0.25">
      <c r="A121" s="1" t="s">
        <v>188</v>
      </c>
      <c r="B121" s="20"/>
    </row>
    <row r="122" spans="1:4" x14ac:dyDescent="0.25">
      <c r="B122" s="20"/>
    </row>
    <row r="123" spans="1:4" x14ac:dyDescent="0.25">
      <c r="B123" s="20"/>
    </row>
    <row r="124" spans="1:4" x14ac:dyDescent="0.25">
      <c r="B124" s="20"/>
    </row>
    <row r="125" spans="1:4" x14ac:dyDescent="0.25">
      <c r="B125" s="20"/>
    </row>
    <row r="126" spans="1:4" x14ac:dyDescent="0.25">
      <c r="B126" s="20"/>
    </row>
    <row r="127" spans="1:4" x14ac:dyDescent="0.25">
      <c r="B127" s="20"/>
    </row>
    <row r="128" spans="1:4" x14ac:dyDescent="0.25">
      <c r="B128" s="20"/>
    </row>
    <row r="129" spans="2:2" x14ac:dyDescent="0.25">
      <c r="B129" s="20"/>
    </row>
    <row r="130" spans="2:2" x14ac:dyDescent="0.25">
      <c r="B130" s="20"/>
    </row>
    <row r="131" spans="2:2" x14ac:dyDescent="0.25">
      <c r="B131" s="20"/>
    </row>
    <row r="132" spans="2:2" x14ac:dyDescent="0.25">
      <c r="B132" s="20"/>
    </row>
    <row r="133" spans="2:2" x14ac:dyDescent="0.25">
      <c r="B133" s="20"/>
    </row>
    <row r="134" spans="2:2" x14ac:dyDescent="0.25">
      <c r="B134" s="20"/>
    </row>
    <row r="135" spans="2:2" x14ac:dyDescent="0.25">
      <c r="B135" s="20"/>
    </row>
    <row r="136" spans="2:2" x14ac:dyDescent="0.25">
      <c r="B136" s="20"/>
    </row>
  </sheetData>
  <phoneticPr fontId="13" type="noConversion"/>
  <pageMargins left="0.70866141732283472" right="0.70866141732283472" top="0.19685039370078741" bottom="0" header="0" footer="0"/>
  <pageSetup paperSize="9" scale="81" fitToHeight="2" orientation="portrait" r:id="rId1"/>
  <rowBreaks count="1" manualBreakCount="1">
    <brk id="54" max="16383" man="1"/>
  </rowBreaks>
  <colBreaks count="1" manualBreakCount="1">
    <brk id="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5B3B-2FA5-40D2-A6FB-A6222390AC3A}">
  <sheetPr>
    <pageSetUpPr fitToPage="1"/>
  </sheetPr>
  <dimension ref="A1:D92"/>
  <sheetViews>
    <sheetView workbookViewId="0">
      <selection activeCell="K65" sqref="K65"/>
    </sheetView>
  </sheetViews>
  <sheetFormatPr defaultColWidth="9.140625" defaultRowHeight="15.75" x14ac:dyDescent="0.25"/>
  <cols>
    <col min="1" max="1" width="52.85546875" style="1" customWidth="1"/>
    <col min="2" max="2" width="9.140625" style="98"/>
    <col min="3" max="3" width="11" style="21" customWidth="1"/>
    <col min="4" max="4" width="11.42578125" style="21" customWidth="1"/>
    <col min="5" max="16384" width="9.140625" style="1"/>
  </cols>
  <sheetData>
    <row r="1" spans="1:4" ht="104.25" customHeight="1" x14ac:dyDescent="0.25">
      <c r="B1" s="20"/>
    </row>
    <row r="2" spans="1:4" ht="9.75" customHeight="1" x14ac:dyDescent="0.25">
      <c r="B2" s="20"/>
    </row>
    <row r="3" spans="1:4" ht="20.25" x14ac:dyDescent="0.3">
      <c r="A3" s="26" t="s">
        <v>301</v>
      </c>
      <c r="B3" s="20"/>
      <c r="D3" s="23"/>
    </row>
    <row r="4" spans="1:4" ht="20.25" x14ac:dyDescent="0.3">
      <c r="A4" s="50">
        <v>45817</v>
      </c>
      <c r="B4" s="20"/>
      <c r="D4" s="23"/>
    </row>
    <row r="5" spans="1:4" ht="4.5" customHeight="1" x14ac:dyDescent="0.3">
      <c r="A5" s="50"/>
      <c r="B5" s="20"/>
      <c r="D5" s="23"/>
    </row>
    <row r="6" spans="1:4" ht="31.5" x14ac:dyDescent="0.25">
      <c r="A6" s="2" t="s">
        <v>0</v>
      </c>
      <c r="B6" s="22" t="s">
        <v>1</v>
      </c>
      <c r="C6" s="94" t="s">
        <v>130</v>
      </c>
      <c r="D6" s="57" t="s">
        <v>131</v>
      </c>
    </row>
    <row r="7" spans="1:4" x14ac:dyDescent="0.25">
      <c r="A7" s="15"/>
      <c r="B7" s="3"/>
      <c r="C7" s="95"/>
      <c r="D7" s="44"/>
    </row>
    <row r="8" spans="1:4" x14ac:dyDescent="0.25">
      <c r="A8" s="2" t="s">
        <v>302</v>
      </c>
      <c r="B8" s="3">
        <v>1</v>
      </c>
      <c r="C8" s="92">
        <v>2500</v>
      </c>
      <c r="D8" s="49">
        <f>B8*C8</f>
        <v>2500</v>
      </c>
    </row>
    <row r="9" spans="1:4" x14ac:dyDescent="0.25">
      <c r="A9" s="15"/>
      <c r="B9" s="3"/>
      <c r="C9" s="95"/>
      <c r="D9" s="44"/>
    </row>
    <row r="10" spans="1:4" ht="23.25" customHeight="1" x14ac:dyDescent="0.25">
      <c r="A10" s="108" t="s">
        <v>202</v>
      </c>
      <c r="B10" s="109"/>
      <c r="C10" s="95"/>
      <c r="D10" s="49"/>
    </row>
    <row r="11" spans="1:4" x14ac:dyDescent="0.25">
      <c r="A11" s="110" t="s">
        <v>337</v>
      </c>
      <c r="B11" s="109">
        <v>1</v>
      </c>
      <c r="C11" s="92">
        <v>730</v>
      </c>
      <c r="D11" s="49">
        <f t="shared" ref="D11:D12" si="0">B11*C11</f>
        <v>730</v>
      </c>
    </row>
    <row r="12" spans="1:4" x14ac:dyDescent="0.25">
      <c r="A12" s="110" t="s">
        <v>300</v>
      </c>
      <c r="B12" s="109">
        <v>1</v>
      </c>
      <c r="C12" s="92">
        <v>250</v>
      </c>
      <c r="D12" s="49">
        <f t="shared" si="0"/>
        <v>250</v>
      </c>
    </row>
    <row r="13" spans="1:4" x14ac:dyDescent="0.25">
      <c r="A13" s="110"/>
      <c r="B13" s="109"/>
      <c r="C13" s="92"/>
      <c r="D13" s="49"/>
    </row>
    <row r="14" spans="1:4" x14ac:dyDescent="0.25">
      <c r="A14" s="111" t="s">
        <v>26</v>
      </c>
      <c r="B14" s="109"/>
      <c r="C14" s="95"/>
      <c r="D14" s="49"/>
    </row>
    <row r="15" spans="1:4" x14ac:dyDescent="0.25">
      <c r="A15" s="110" t="s">
        <v>338</v>
      </c>
      <c r="B15" s="109">
        <v>4</v>
      </c>
      <c r="C15" s="92">
        <v>97</v>
      </c>
      <c r="D15" s="49">
        <f t="shared" ref="D15:D19" si="1">B15*C15</f>
        <v>388</v>
      </c>
    </row>
    <row r="16" spans="1:4" x14ac:dyDescent="0.25">
      <c r="A16" s="110" t="s">
        <v>10</v>
      </c>
      <c r="B16" s="109">
        <v>3</v>
      </c>
      <c r="C16" s="92">
        <v>190</v>
      </c>
      <c r="D16" s="49">
        <f t="shared" si="1"/>
        <v>570</v>
      </c>
    </row>
    <row r="17" spans="1:4" x14ac:dyDescent="0.25">
      <c r="A17" s="110" t="s">
        <v>29</v>
      </c>
      <c r="B17" s="109">
        <v>6</v>
      </c>
      <c r="C17" s="92">
        <v>5</v>
      </c>
      <c r="D17" s="49">
        <f t="shared" si="1"/>
        <v>30</v>
      </c>
    </row>
    <row r="18" spans="1:4" x14ac:dyDescent="0.25">
      <c r="A18" s="110" t="s">
        <v>116</v>
      </c>
      <c r="B18" s="109">
        <v>1</v>
      </c>
      <c r="C18" s="92">
        <v>135</v>
      </c>
      <c r="D18" s="49">
        <f t="shared" si="1"/>
        <v>135</v>
      </c>
    </row>
    <row r="19" spans="1:4" x14ac:dyDescent="0.25">
      <c r="A19" s="110" t="s">
        <v>303</v>
      </c>
      <c r="B19" s="109">
        <v>1</v>
      </c>
      <c r="C19" s="92">
        <v>160</v>
      </c>
      <c r="D19" s="49">
        <f t="shared" si="1"/>
        <v>160</v>
      </c>
    </row>
    <row r="20" spans="1:4" x14ac:dyDescent="0.25">
      <c r="A20" s="15"/>
      <c r="B20" s="3"/>
      <c r="C20" s="95"/>
      <c r="D20" s="44"/>
    </row>
    <row r="21" spans="1:4" x14ac:dyDescent="0.25">
      <c r="A21" s="111" t="s">
        <v>192</v>
      </c>
      <c r="B21" s="109"/>
      <c r="C21" s="95"/>
      <c r="D21" s="49"/>
    </row>
    <row r="22" spans="1:4" x14ac:dyDescent="0.25">
      <c r="A22" s="110" t="s">
        <v>251</v>
      </c>
      <c r="B22" s="109">
        <v>1</v>
      </c>
      <c r="C22" s="92">
        <v>15</v>
      </c>
      <c r="D22" s="49">
        <f t="shared" ref="D22:D29" si="2">B22*C22</f>
        <v>15</v>
      </c>
    </row>
    <row r="23" spans="1:4" x14ac:dyDescent="0.25">
      <c r="A23" s="110" t="s">
        <v>304</v>
      </c>
      <c r="B23" s="109">
        <v>1</v>
      </c>
      <c r="C23" s="92">
        <v>100</v>
      </c>
      <c r="D23" s="49">
        <f t="shared" si="2"/>
        <v>100</v>
      </c>
    </row>
    <row r="24" spans="1:4" x14ac:dyDescent="0.25">
      <c r="A24" s="110" t="s">
        <v>20</v>
      </c>
      <c r="B24" s="109">
        <v>2</v>
      </c>
      <c r="C24" s="92">
        <v>170</v>
      </c>
      <c r="D24" s="49">
        <f t="shared" si="2"/>
        <v>340</v>
      </c>
    </row>
    <row r="25" spans="1:4" x14ac:dyDescent="0.25">
      <c r="A25" s="110" t="s">
        <v>182</v>
      </c>
      <c r="B25" s="109">
        <v>1</v>
      </c>
      <c r="C25" s="92">
        <v>220</v>
      </c>
      <c r="D25" s="49">
        <f t="shared" si="2"/>
        <v>220</v>
      </c>
    </row>
    <row r="26" spans="1:4" x14ac:dyDescent="0.25">
      <c r="A26" s="110" t="s">
        <v>11</v>
      </c>
      <c r="B26" s="109">
        <v>1</v>
      </c>
      <c r="C26" s="92">
        <v>75</v>
      </c>
      <c r="D26" s="49">
        <f t="shared" si="2"/>
        <v>75</v>
      </c>
    </row>
    <row r="27" spans="1:4" x14ac:dyDescent="0.25">
      <c r="A27" s="110" t="s">
        <v>341</v>
      </c>
      <c r="B27" s="109">
        <v>4</v>
      </c>
      <c r="C27" s="92">
        <v>75</v>
      </c>
      <c r="D27" s="49">
        <f t="shared" si="2"/>
        <v>300</v>
      </c>
    </row>
    <row r="28" spans="1:4" x14ac:dyDescent="0.25">
      <c r="A28" s="119" t="s">
        <v>346</v>
      </c>
      <c r="B28" s="120">
        <v>1</v>
      </c>
      <c r="C28" s="121">
        <v>9</v>
      </c>
      <c r="D28" s="122">
        <f t="shared" si="2"/>
        <v>9</v>
      </c>
    </row>
    <row r="29" spans="1:4" x14ac:dyDescent="0.25">
      <c r="A29" s="119" t="s">
        <v>347</v>
      </c>
      <c r="B29" s="120">
        <v>1</v>
      </c>
      <c r="C29" s="121">
        <v>32</v>
      </c>
      <c r="D29" s="122">
        <f t="shared" si="2"/>
        <v>32</v>
      </c>
    </row>
    <row r="30" spans="1:4" x14ac:dyDescent="0.25">
      <c r="A30" s="15"/>
      <c r="B30" s="3"/>
      <c r="C30" s="95"/>
      <c r="D30" s="44"/>
    </row>
    <row r="31" spans="1:4" ht="31.5" x14ac:dyDescent="0.25">
      <c r="A31" s="108" t="s">
        <v>200</v>
      </c>
      <c r="B31" s="109"/>
      <c r="C31" s="95"/>
      <c r="D31" s="49"/>
    </row>
    <row r="32" spans="1:4" x14ac:dyDescent="0.25">
      <c r="A32" s="108"/>
      <c r="B32" s="109"/>
      <c r="C32" s="95"/>
      <c r="D32" s="49"/>
    </row>
    <row r="33" spans="1:4" x14ac:dyDescent="0.25">
      <c r="A33" s="110" t="s">
        <v>282</v>
      </c>
      <c r="B33" s="109">
        <v>1</v>
      </c>
      <c r="C33" s="99">
        <v>90</v>
      </c>
      <c r="D33" s="49">
        <f>B33*C33</f>
        <v>90</v>
      </c>
    </row>
    <row r="34" spans="1:4" x14ac:dyDescent="0.25">
      <c r="A34" s="110"/>
      <c r="B34" s="109"/>
      <c r="C34" s="95"/>
      <c r="D34" s="49"/>
    </row>
    <row r="35" spans="1:4" x14ac:dyDescent="0.25">
      <c r="A35" s="108" t="s">
        <v>199</v>
      </c>
      <c r="B35" s="109"/>
      <c r="C35" s="95"/>
      <c r="D35" s="49"/>
    </row>
    <row r="36" spans="1:4" x14ac:dyDescent="0.25">
      <c r="A36" s="110" t="s">
        <v>325</v>
      </c>
      <c r="B36" s="109">
        <v>4</v>
      </c>
      <c r="C36" s="92">
        <v>250</v>
      </c>
      <c r="D36" s="49">
        <f t="shared" ref="D36" si="3">B36*C36</f>
        <v>1000</v>
      </c>
    </row>
    <row r="37" spans="1:4" x14ac:dyDescent="0.25">
      <c r="A37" s="110" t="s">
        <v>303</v>
      </c>
      <c r="B37" s="109">
        <v>1</v>
      </c>
      <c r="C37" s="99">
        <v>160</v>
      </c>
      <c r="D37" s="102">
        <f>B37*C37</f>
        <v>160</v>
      </c>
    </row>
    <row r="38" spans="1:4" x14ac:dyDescent="0.25">
      <c r="A38" s="110" t="s">
        <v>255</v>
      </c>
      <c r="B38" s="109">
        <v>2</v>
      </c>
      <c r="C38" s="99">
        <v>45</v>
      </c>
      <c r="D38" s="102">
        <f>B38*C38</f>
        <v>90</v>
      </c>
    </row>
    <row r="39" spans="1:4" x14ac:dyDescent="0.25">
      <c r="A39" s="110" t="s">
        <v>240</v>
      </c>
      <c r="B39" s="109">
        <v>2</v>
      </c>
      <c r="C39" s="99">
        <v>0</v>
      </c>
      <c r="D39" s="102">
        <f>B39*C39</f>
        <v>0</v>
      </c>
    </row>
    <row r="40" spans="1:4" s="100" customFormat="1" x14ac:dyDescent="0.25">
      <c r="A40" s="101"/>
      <c r="B40" s="3"/>
      <c r="C40" s="92"/>
      <c r="D40" s="49"/>
    </row>
    <row r="41" spans="1:4" x14ac:dyDescent="0.25">
      <c r="A41" s="108" t="s">
        <v>306</v>
      </c>
      <c r="B41" s="109"/>
      <c r="C41" s="99"/>
      <c r="D41" s="102"/>
    </row>
    <row r="42" spans="1:4" x14ac:dyDescent="0.25">
      <c r="A42" s="110" t="s">
        <v>250</v>
      </c>
      <c r="B42" s="109">
        <v>4</v>
      </c>
      <c r="C42" s="99">
        <v>75</v>
      </c>
      <c r="D42" s="102">
        <f>B42*C42</f>
        <v>300</v>
      </c>
    </row>
    <row r="43" spans="1:4" ht="17.25" customHeight="1" x14ac:dyDescent="0.25">
      <c r="A43" s="110" t="s">
        <v>252</v>
      </c>
      <c r="B43" s="109">
        <v>8</v>
      </c>
      <c r="C43" s="112">
        <v>32</v>
      </c>
      <c r="D43" s="102">
        <f t="shared" ref="D43" si="4">B43*C43</f>
        <v>256</v>
      </c>
    </row>
    <row r="44" spans="1:4" s="100" customFormat="1" ht="17.25" customHeight="1" x14ac:dyDescent="0.25">
      <c r="A44" s="110"/>
      <c r="B44" s="109"/>
      <c r="C44" s="112"/>
      <c r="D44" s="102"/>
    </row>
    <row r="45" spans="1:4" ht="24.75" customHeight="1" x14ac:dyDescent="0.25">
      <c r="A45" s="108" t="s">
        <v>201</v>
      </c>
      <c r="B45" s="113"/>
      <c r="C45" s="99"/>
      <c r="D45" s="102"/>
    </row>
    <row r="46" spans="1:4" x14ac:dyDescent="0.25">
      <c r="A46" s="108" t="s">
        <v>193</v>
      </c>
      <c r="B46" s="113"/>
      <c r="C46" s="99"/>
      <c r="D46" s="102"/>
    </row>
    <row r="47" spans="1:4" x14ac:dyDescent="0.25">
      <c r="A47" s="110" t="s">
        <v>332</v>
      </c>
      <c r="B47" s="109">
        <v>1</v>
      </c>
      <c r="C47" s="99">
        <v>140</v>
      </c>
      <c r="D47" s="102">
        <f t="shared" ref="D47:D48" si="5">B47*C47</f>
        <v>140</v>
      </c>
    </row>
    <row r="48" spans="1:4" x14ac:dyDescent="0.25">
      <c r="A48" s="114" t="s">
        <v>339</v>
      </c>
      <c r="B48" s="109">
        <v>2</v>
      </c>
      <c r="C48" s="99">
        <v>85</v>
      </c>
      <c r="D48" s="102">
        <f t="shared" si="5"/>
        <v>170</v>
      </c>
    </row>
    <row r="49" spans="1:4" s="100" customFormat="1" x14ac:dyDescent="0.25">
      <c r="A49" s="110"/>
      <c r="B49" s="109"/>
      <c r="C49" s="99"/>
      <c r="D49" s="102"/>
    </row>
    <row r="50" spans="1:4" ht="19.5" customHeight="1" x14ac:dyDescent="0.25">
      <c r="A50" s="108" t="s">
        <v>197</v>
      </c>
      <c r="B50" s="113"/>
      <c r="C50" s="99"/>
      <c r="D50" s="102"/>
    </row>
    <row r="51" spans="1:4" x14ac:dyDescent="0.25">
      <c r="A51" s="114" t="s">
        <v>86</v>
      </c>
      <c r="B51" s="109">
        <v>3</v>
      </c>
      <c r="C51" s="99">
        <v>21</v>
      </c>
      <c r="D51" s="102">
        <f t="shared" ref="D51:D52" si="6">B51*C51</f>
        <v>63</v>
      </c>
    </row>
    <row r="52" spans="1:4" x14ac:dyDescent="0.25">
      <c r="A52" s="114" t="s">
        <v>246</v>
      </c>
      <c r="B52" s="109">
        <v>1</v>
      </c>
      <c r="C52" s="99">
        <v>30</v>
      </c>
      <c r="D52" s="102">
        <f t="shared" si="6"/>
        <v>30</v>
      </c>
    </row>
    <row r="53" spans="1:4" x14ac:dyDescent="0.25">
      <c r="A53" s="110" t="s">
        <v>345</v>
      </c>
      <c r="B53" s="109">
        <v>3</v>
      </c>
      <c r="C53" s="92">
        <v>11</v>
      </c>
      <c r="D53" s="49">
        <f>B53*C53</f>
        <v>33</v>
      </c>
    </row>
    <row r="54" spans="1:4" s="100" customFormat="1" x14ac:dyDescent="0.25">
      <c r="A54" s="115"/>
      <c r="B54" s="109"/>
      <c r="C54" s="99"/>
      <c r="D54" s="102"/>
    </row>
    <row r="55" spans="1:4" x14ac:dyDescent="0.25">
      <c r="A55" s="108" t="s">
        <v>307</v>
      </c>
      <c r="B55" s="109"/>
      <c r="C55" s="112"/>
      <c r="D55" s="102"/>
    </row>
    <row r="56" spans="1:4" x14ac:dyDescent="0.25">
      <c r="A56" s="115" t="s">
        <v>25</v>
      </c>
      <c r="B56" s="109">
        <v>1</v>
      </c>
      <c r="C56" s="99">
        <v>28</v>
      </c>
      <c r="D56" s="102">
        <f t="shared" ref="D56:D58" si="7">B56*C56</f>
        <v>28</v>
      </c>
    </row>
    <row r="57" spans="1:4" x14ac:dyDescent="0.25">
      <c r="A57" s="115" t="s">
        <v>189</v>
      </c>
      <c r="B57" s="109">
        <v>2</v>
      </c>
      <c r="C57" s="99">
        <v>500</v>
      </c>
      <c r="D57" s="102">
        <f t="shared" si="7"/>
        <v>1000</v>
      </c>
    </row>
    <row r="58" spans="1:4" x14ac:dyDescent="0.25">
      <c r="A58" s="115" t="s">
        <v>243</v>
      </c>
      <c r="B58" s="109">
        <v>6</v>
      </c>
      <c r="C58" s="99">
        <v>75</v>
      </c>
      <c r="D58" s="102">
        <f t="shared" si="7"/>
        <v>450</v>
      </c>
    </row>
    <row r="59" spans="1:4" x14ac:dyDescent="0.25">
      <c r="A59" s="115" t="s">
        <v>305</v>
      </c>
      <c r="B59" s="109">
        <v>4</v>
      </c>
      <c r="C59" s="92">
        <v>20</v>
      </c>
      <c r="D59" s="49">
        <f>B59*C59</f>
        <v>80</v>
      </c>
    </row>
    <row r="60" spans="1:4" x14ac:dyDescent="0.25">
      <c r="A60" s="115" t="s">
        <v>340</v>
      </c>
      <c r="B60" s="109">
        <v>3</v>
      </c>
      <c r="C60" s="92">
        <v>50</v>
      </c>
      <c r="D60" s="49">
        <f>B60*C60</f>
        <v>150</v>
      </c>
    </row>
    <row r="61" spans="1:4" s="100" customFormat="1" x14ac:dyDescent="0.25">
      <c r="A61" s="110"/>
      <c r="B61" s="109"/>
      <c r="C61" s="99"/>
      <c r="D61" s="102"/>
    </row>
    <row r="62" spans="1:4" x14ac:dyDescent="0.25">
      <c r="A62" s="108" t="s">
        <v>308</v>
      </c>
      <c r="B62" s="109"/>
      <c r="C62" s="112"/>
      <c r="D62" s="102"/>
    </row>
    <row r="63" spans="1:4" x14ac:dyDescent="0.25">
      <c r="A63" s="115" t="s">
        <v>35</v>
      </c>
      <c r="B63" s="109">
        <v>10</v>
      </c>
      <c r="C63" s="99">
        <v>2</v>
      </c>
      <c r="D63" s="102">
        <f t="shared" ref="D63:D71" si="8">B63*C63</f>
        <v>20</v>
      </c>
    </row>
    <row r="64" spans="1:4" x14ac:dyDescent="0.25">
      <c r="A64" s="115" t="s">
        <v>97</v>
      </c>
      <c r="B64" s="109">
        <v>10</v>
      </c>
      <c r="C64" s="99">
        <v>16</v>
      </c>
      <c r="D64" s="102">
        <f t="shared" si="8"/>
        <v>160</v>
      </c>
    </row>
    <row r="65" spans="1:4" x14ac:dyDescent="0.25">
      <c r="A65" s="115" t="s">
        <v>107</v>
      </c>
      <c r="B65" s="109">
        <v>4</v>
      </c>
      <c r="C65" s="99">
        <v>27</v>
      </c>
      <c r="D65" s="102">
        <f t="shared" si="8"/>
        <v>108</v>
      </c>
    </row>
    <row r="66" spans="1:4" x14ac:dyDescent="0.25">
      <c r="A66" s="115" t="s">
        <v>247</v>
      </c>
      <c r="B66" s="109">
        <v>2</v>
      </c>
      <c r="C66" s="99">
        <v>22</v>
      </c>
      <c r="D66" s="102">
        <f t="shared" si="8"/>
        <v>44</v>
      </c>
    </row>
    <row r="67" spans="1:4" x14ac:dyDescent="0.25">
      <c r="A67" s="115" t="s">
        <v>110</v>
      </c>
      <c r="B67" s="109">
        <v>10</v>
      </c>
      <c r="C67" s="99">
        <v>5</v>
      </c>
      <c r="D67" s="102">
        <f t="shared" si="8"/>
        <v>50</v>
      </c>
    </row>
    <row r="68" spans="1:4" x14ac:dyDescent="0.25">
      <c r="A68" s="115" t="s">
        <v>112</v>
      </c>
      <c r="B68" s="109">
        <v>7</v>
      </c>
      <c r="C68" s="99">
        <v>5</v>
      </c>
      <c r="D68" s="102">
        <f t="shared" si="8"/>
        <v>35</v>
      </c>
    </row>
    <row r="69" spans="1:4" x14ac:dyDescent="0.25">
      <c r="A69" s="115" t="s">
        <v>342</v>
      </c>
      <c r="B69" s="109">
        <v>1</v>
      </c>
      <c r="C69" s="99">
        <v>10</v>
      </c>
      <c r="D69" s="102">
        <f t="shared" si="8"/>
        <v>10</v>
      </c>
    </row>
    <row r="70" spans="1:4" x14ac:dyDescent="0.25">
      <c r="A70" s="115" t="s">
        <v>343</v>
      </c>
      <c r="B70" s="109">
        <v>1</v>
      </c>
      <c r="C70" s="99">
        <v>10</v>
      </c>
      <c r="D70" s="102">
        <f t="shared" si="8"/>
        <v>10</v>
      </c>
    </row>
    <row r="71" spans="1:4" x14ac:dyDescent="0.25">
      <c r="A71" s="115" t="s">
        <v>38</v>
      </c>
      <c r="B71" s="109">
        <v>1</v>
      </c>
      <c r="C71" s="99">
        <v>8</v>
      </c>
      <c r="D71" s="102">
        <f t="shared" si="8"/>
        <v>8</v>
      </c>
    </row>
    <row r="72" spans="1:4" x14ac:dyDescent="0.25">
      <c r="A72" s="115"/>
      <c r="B72" s="109"/>
      <c r="C72" s="99"/>
      <c r="D72" s="102"/>
    </row>
    <row r="73" spans="1:4" x14ac:dyDescent="0.25">
      <c r="A73" s="116" t="s">
        <v>43</v>
      </c>
      <c r="B73" s="109"/>
      <c r="C73" s="95"/>
      <c r="D73" s="49"/>
    </row>
    <row r="74" spans="1:4" x14ac:dyDescent="0.25">
      <c r="A74" s="115" t="s">
        <v>173</v>
      </c>
      <c r="B74" s="109">
        <v>10</v>
      </c>
      <c r="C74" s="99">
        <v>26</v>
      </c>
      <c r="D74" s="49">
        <f>B74*C74</f>
        <v>260</v>
      </c>
    </row>
    <row r="75" spans="1:4" x14ac:dyDescent="0.25">
      <c r="A75" s="115" t="s">
        <v>54</v>
      </c>
      <c r="B75" s="109">
        <v>20</v>
      </c>
      <c r="C75" s="92">
        <v>1.1499999999999999</v>
      </c>
      <c r="D75" s="49">
        <f>B75*C75</f>
        <v>23</v>
      </c>
    </row>
    <row r="76" spans="1:4" x14ac:dyDescent="0.25">
      <c r="A76" s="115" t="s">
        <v>194</v>
      </c>
      <c r="B76" s="109">
        <v>10</v>
      </c>
      <c r="C76" s="92">
        <v>3.1</v>
      </c>
      <c r="D76" s="49">
        <f>B76*C76</f>
        <v>31</v>
      </c>
    </row>
    <row r="77" spans="1:4" x14ac:dyDescent="0.25">
      <c r="A77" s="115"/>
      <c r="B77" s="109"/>
      <c r="C77" s="99"/>
      <c r="D77" s="102"/>
    </row>
    <row r="78" spans="1:4" x14ac:dyDescent="0.25">
      <c r="A78" s="108" t="s">
        <v>309</v>
      </c>
      <c r="B78" s="109"/>
      <c r="C78" s="112"/>
      <c r="D78" s="102"/>
    </row>
    <row r="79" spans="1:4" x14ac:dyDescent="0.25">
      <c r="A79" s="115" t="s">
        <v>310</v>
      </c>
      <c r="B79" s="109">
        <v>1</v>
      </c>
      <c r="C79" s="99">
        <v>180</v>
      </c>
      <c r="D79" s="102">
        <f>B79*C79</f>
        <v>180</v>
      </c>
    </row>
    <row r="80" spans="1:4" x14ac:dyDescent="0.25">
      <c r="A80" s="115" t="s">
        <v>241</v>
      </c>
      <c r="B80" s="109">
        <v>1</v>
      </c>
      <c r="C80" s="99">
        <v>275</v>
      </c>
      <c r="D80" s="102">
        <f>B80*C80</f>
        <v>275</v>
      </c>
    </row>
    <row r="81" spans="1:4" x14ac:dyDescent="0.25">
      <c r="A81" s="115" t="s">
        <v>332</v>
      </c>
      <c r="B81" s="109">
        <v>1</v>
      </c>
      <c r="C81" s="99">
        <v>140</v>
      </c>
      <c r="D81" s="102">
        <f>B81*C81</f>
        <v>140</v>
      </c>
    </row>
    <row r="82" spans="1:4" x14ac:dyDescent="0.25">
      <c r="A82" s="115" t="s">
        <v>344</v>
      </c>
      <c r="B82" s="109">
        <v>1</v>
      </c>
      <c r="C82" s="99">
        <v>5</v>
      </c>
      <c r="D82" s="102">
        <f>B82*C82</f>
        <v>5</v>
      </c>
    </row>
    <row r="83" spans="1:4" x14ac:dyDescent="0.25">
      <c r="A83" s="110"/>
      <c r="B83" s="109"/>
      <c r="C83" s="117"/>
      <c r="D83" s="118"/>
    </row>
    <row r="84" spans="1:4" x14ac:dyDescent="0.25">
      <c r="A84" s="2" t="s">
        <v>190</v>
      </c>
      <c r="B84" s="3">
        <v>1</v>
      </c>
      <c r="C84" s="92">
        <v>747</v>
      </c>
      <c r="D84" s="49">
        <f>B84*C84</f>
        <v>747</v>
      </c>
    </row>
    <row r="85" spans="1:4" x14ac:dyDescent="0.25">
      <c r="A85" s="15"/>
      <c r="B85" s="3"/>
      <c r="C85" s="96"/>
      <c r="D85" s="45"/>
    </row>
    <row r="86" spans="1:4" s="26" customFormat="1" ht="20.25" x14ac:dyDescent="0.3">
      <c r="A86" s="52" t="s">
        <v>311</v>
      </c>
      <c r="B86" s="53"/>
      <c r="C86" s="97"/>
      <c r="D86" s="83">
        <f>SUM(D7:D85)</f>
        <v>12000</v>
      </c>
    </row>
    <row r="88" spans="1:4" x14ac:dyDescent="0.25">
      <c r="A88" s="38" t="s">
        <v>184</v>
      </c>
    </row>
    <row r="89" spans="1:4" x14ac:dyDescent="0.25">
      <c r="A89" s="1" t="s">
        <v>186</v>
      </c>
    </row>
    <row r="90" spans="1:4" x14ac:dyDescent="0.25">
      <c r="A90" s="1" t="s">
        <v>185</v>
      </c>
    </row>
    <row r="91" spans="1:4" x14ac:dyDescent="0.25">
      <c r="A91" s="1" t="s">
        <v>187</v>
      </c>
    </row>
    <row r="92" spans="1:4" x14ac:dyDescent="0.25">
      <c r="A92" s="1" t="s">
        <v>188</v>
      </c>
    </row>
  </sheetData>
  <pageMargins left="0.70866141732283472" right="0.70866141732283472" top="0.98425196850393704" bottom="0" header="0" footer="0"/>
  <pageSetup paperSize="9" scale="98" fitToHeight="2" orientation="portrait" r:id="rId1"/>
  <colBreaks count="1" manualBreakCount="1">
    <brk id="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workbookViewId="0">
      <selection activeCell="B7" sqref="B7"/>
    </sheetView>
  </sheetViews>
  <sheetFormatPr defaultColWidth="9.140625" defaultRowHeight="15.75" x14ac:dyDescent="0.25"/>
  <cols>
    <col min="1" max="1" width="5.7109375" style="81" customWidth="1"/>
    <col min="2" max="2" width="58" style="58" customWidth="1"/>
    <col min="3" max="3" width="14.5703125" style="58" customWidth="1"/>
    <col min="4" max="5" width="15.140625" style="82" customWidth="1"/>
    <col min="6" max="16384" width="9.140625" style="58"/>
  </cols>
  <sheetData>
    <row r="1" spans="1:5" ht="26.25" x14ac:dyDescent="0.4">
      <c r="A1" s="125" t="s">
        <v>329</v>
      </c>
      <c r="B1" s="126"/>
      <c r="C1" s="126"/>
      <c r="D1" s="126"/>
      <c r="E1" s="127"/>
    </row>
    <row r="2" spans="1:5" s="61" customFormat="1" ht="30" customHeight="1" x14ac:dyDescent="0.25">
      <c r="A2" s="59" t="s">
        <v>210</v>
      </c>
      <c r="B2" s="59" t="s">
        <v>211</v>
      </c>
      <c r="C2" s="59" t="s">
        <v>212</v>
      </c>
      <c r="D2" s="60" t="s">
        <v>213</v>
      </c>
      <c r="E2" s="60" t="s">
        <v>214</v>
      </c>
    </row>
    <row r="3" spans="1:5" ht="23.25" x14ac:dyDescent="0.35">
      <c r="A3" s="62">
        <v>1</v>
      </c>
      <c r="B3" s="63" t="s">
        <v>215</v>
      </c>
      <c r="C3" s="64">
        <v>1</v>
      </c>
      <c r="D3" s="65">
        <v>310</v>
      </c>
      <c r="E3" s="65">
        <f>C3*D3</f>
        <v>310</v>
      </c>
    </row>
    <row r="4" spans="1:5" ht="23.25" x14ac:dyDescent="0.35">
      <c r="A4" s="62">
        <v>2</v>
      </c>
      <c r="B4" s="63" t="s">
        <v>331</v>
      </c>
      <c r="C4" s="64">
        <v>2</v>
      </c>
      <c r="D4" s="65">
        <v>97</v>
      </c>
      <c r="E4" s="65">
        <f>C4*D4</f>
        <v>194</v>
      </c>
    </row>
    <row r="5" spans="1:5" ht="23.25" x14ac:dyDescent="0.35">
      <c r="A5" s="62">
        <v>3</v>
      </c>
      <c r="B5" s="63" t="s">
        <v>10</v>
      </c>
      <c r="C5" s="64">
        <v>1</v>
      </c>
      <c r="D5" s="65">
        <v>190</v>
      </c>
      <c r="E5" s="65">
        <f t="shared" ref="E5:E24" si="0">C5*D5</f>
        <v>190</v>
      </c>
    </row>
    <row r="6" spans="1:5" ht="23.25" x14ac:dyDescent="0.35">
      <c r="A6" s="62">
        <v>4</v>
      </c>
      <c r="B6" s="63" t="s">
        <v>216</v>
      </c>
      <c r="C6" s="64">
        <v>1</v>
      </c>
      <c r="D6" s="65">
        <v>15</v>
      </c>
      <c r="E6" s="65">
        <f t="shared" si="0"/>
        <v>15</v>
      </c>
    </row>
    <row r="7" spans="1:5" ht="23.25" x14ac:dyDescent="0.35">
      <c r="A7" s="62">
        <v>5</v>
      </c>
      <c r="B7" s="63" t="s">
        <v>332</v>
      </c>
      <c r="C7" s="64">
        <v>1</v>
      </c>
      <c r="D7" s="65">
        <v>140</v>
      </c>
      <c r="E7" s="65">
        <f t="shared" si="0"/>
        <v>140</v>
      </c>
    </row>
    <row r="8" spans="1:5" ht="23.25" x14ac:dyDescent="0.35">
      <c r="A8" s="62">
        <v>6</v>
      </c>
      <c r="B8" s="63" t="s">
        <v>333</v>
      </c>
      <c r="C8" s="64">
        <v>1</v>
      </c>
      <c r="D8" s="65">
        <v>160</v>
      </c>
      <c r="E8" s="65">
        <f t="shared" si="0"/>
        <v>160</v>
      </c>
    </row>
    <row r="9" spans="1:5" ht="23.25" x14ac:dyDescent="0.35">
      <c r="A9" s="62">
        <v>7</v>
      </c>
      <c r="B9" s="63" t="s">
        <v>222</v>
      </c>
      <c r="C9" s="64">
        <v>1</v>
      </c>
      <c r="D9" s="65">
        <v>21</v>
      </c>
      <c r="E9" s="65">
        <f t="shared" si="0"/>
        <v>21</v>
      </c>
    </row>
    <row r="10" spans="1:5" ht="23.25" x14ac:dyDescent="0.35">
      <c r="A10" s="62">
        <v>8</v>
      </c>
      <c r="B10" s="63" t="s">
        <v>11</v>
      </c>
      <c r="C10" s="64">
        <v>1</v>
      </c>
      <c r="D10" s="65">
        <v>75</v>
      </c>
      <c r="E10" s="65">
        <f t="shared" si="0"/>
        <v>75</v>
      </c>
    </row>
    <row r="11" spans="1:5" ht="23.25" x14ac:dyDescent="0.35">
      <c r="A11" s="62">
        <v>9</v>
      </c>
      <c r="B11" s="84" t="s">
        <v>229</v>
      </c>
      <c r="C11" s="64">
        <v>1</v>
      </c>
      <c r="D11" s="65">
        <v>5</v>
      </c>
      <c r="E11" s="65">
        <f>C11*D11</f>
        <v>5</v>
      </c>
    </row>
    <row r="12" spans="1:5" ht="23.25" x14ac:dyDescent="0.35">
      <c r="A12" s="62">
        <v>10</v>
      </c>
      <c r="B12" s="63" t="s">
        <v>255</v>
      </c>
      <c r="C12" s="64">
        <v>1</v>
      </c>
      <c r="D12" s="65">
        <v>45</v>
      </c>
      <c r="E12" s="65">
        <f>C12*D12</f>
        <v>45</v>
      </c>
    </row>
    <row r="13" spans="1:5" ht="23.25" x14ac:dyDescent="0.35">
      <c r="A13" s="62">
        <v>11</v>
      </c>
      <c r="B13" s="63" t="s">
        <v>284</v>
      </c>
      <c r="C13" s="64">
        <v>1</v>
      </c>
      <c r="D13" s="65">
        <v>75</v>
      </c>
      <c r="E13" s="65">
        <f>C13*D13</f>
        <v>75</v>
      </c>
    </row>
    <row r="14" spans="1:5" ht="23.25" x14ac:dyDescent="0.35">
      <c r="A14" s="62">
        <v>12</v>
      </c>
      <c r="B14" s="63" t="s">
        <v>285</v>
      </c>
      <c r="C14" s="64">
        <v>1</v>
      </c>
      <c r="D14" s="65">
        <v>20</v>
      </c>
      <c r="E14" s="65">
        <f>C14*D14</f>
        <v>20</v>
      </c>
    </row>
    <row r="15" spans="1:5" ht="23.25" x14ac:dyDescent="0.35">
      <c r="A15" s="62">
        <v>13</v>
      </c>
      <c r="B15" s="63" t="s">
        <v>330</v>
      </c>
      <c r="C15" s="64">
        <v>1</v>
      </c>
      <c r="D15" s="65">
        <v>50</v>
      </c>
      <c r="E15" s="65">
        <f t="shared" ref="E15:E16" si="1">C15*D15</f>
        <v>50</v>
      </c>
    </row>
    <row r="16" spans="1:5" ht="23.25" x14ac:dyDescent="0.35">
      <c r="A16" s="62">
        <v>14</v>
      </c>
      <c r="B16" s="63" t="s">
        <v>334</v>
      </c>
      <c r="C16" s="64">
        <v>1</v>
      </c>
      <c r="D16" s="65">
        <v>75</v>
      </c>
      <c r="E16" s="65">
        <f t="shared" si="1"/>
        <v>75</v>
      </c>
    </row>
    <row r="17" spans="1:5" ht="23.25" x14ac:dyDescent="0.35">
      <c r="A17" s="62"/>
      <c r="B17" s="66" t="s">
        <v>224</v>
      </c>
      <c r="C17" s="64"/>
      <c r="D17" s="65"/>
      <c r="E17" s="65"/>
    </row>
    <row r="18" spans="1:5" ht="23.25" x14ac:dyDescent="0.35">
      <c r="A18" s="62">
        <v>15</v>
      </c>
      <c r="B18" s="107" t="s">
        <v>286</v>
      </c>
      <c r="C18" s="64">
        <v>2</v>
      </c>
      <c r="D18" s="65">
        <v>4</v>
      </c>
      <c r="E18" s="65">
        <f t="shared" si="0"/>
        <v>8</v>
      </c>
    </row>
    <row r="19" spans="1:5" ht="23.25" x14ac:dyDescent="0.35">
      <c r="A19" s="62">
        <v>16</v>
      </c>
      <c r="B19" s="107" t="s">
        <v>335</v>
      </c>
      <c r="C19" s="64">
        <v>1</v>
      </c>
      <c r="D19" s="65">
        <v>75</v>
      </c>
      <c r="E19" s="65">
        <f t="shared" si="0"/>
        <v>75</v>
      </c>
    </row>
    <row r="20" spans="1:5" ht="23.25" x14ac:dyDescent="0.35">
      <c r="A20" s="62">
        <v>17</v>
      </c>
      <c r="B20" s="107" t="s">
        <v>287</v>
      </c>
      <c r="C20" s="64">
        <v>1</v>
      </c>
      <c r="D20" s="65">
        <v>32</v>
      </c>
      <c r="E20" s="65">
        <f>C20*D20</f>
        <v>32</v>
      </c>
    </row>
    <row r="21" spans="1:5" ht="23.25" x14ac:dyDescent="0.35">
      <c r="A21" s="62">
        <v>18</v>
      </c>
      <c r="B21" s="107" t="s">
        <v>54</v>
      </c>
      <c r="C21" s="64">
        <v>10</v>
      </c>
      <c r="D21" s="65">
        <f>20/20</f>
        <v>1</v>
      </c>
      <c r="E21" s="65">
        <f t="shared" si="0"/>
        <v>10</v>
      </c>
    </row>
    <row r="22" spans="1:5" ht="23.25" x14ac:dyDescent="0.35">
      <c r="A22" s="62">
        <v>19</v>
      </c>
      <c r="B22" s="107" t="s">
        <v>194</v>
      </c>
      <c r="C22" s="64">
        <v>10</v>
      </c>
      <c r="D22" s="65">
        <f>62/20</f>
        <v>3.1</v>
      </c>
      <c r="E22" s="65">
        <f t="shared" si="0"/>
        <v>31</v>
      </c>
    </row>
    <row r="23" spans="1:5" ht="23.25" x14ac:dyDescent="0.35">
      <c r="A23" s="62">
        <v>20</v>
      </c>
      <c r="B23" s="107" t="s">
        <v>336</v>
      </c>
      <c r="C23" s="64">
        <v>5</v>
      </c>
      <c r="D23" s="65">
        <v>26</v>
      </c>
      <c r="E23" s="65">
        <f t="shared" si="0"/>
        <v>130</v>
      </c>
    </row>
    <row r="24" spans="1:5" ht="23.25" x14ac:dyDescent="0.35">
      <c r="A24" s="62">
        <v>21</v>
      </c>
      <c r="B24" s="63" t="s">
        <v>231</v>
      </c>
      <c r="C24" s="64">
        <v>1</v>
      </c>
      <c r="D24" s="65">
        <v>89</v>
      </c>
      <c r="E24" s="65">
        <f t="shared" si="0"/>
        <v>89</v>
      </c>
    </row>
    <row r="25" spans="1:5" s="72" customFormat="1" ht="30" customHeight="1" x14ac:dyDescent="0.3">
      <c r="A25" s="68"/>
      <c r="B25" s="69" t="s">
        <v>235</v>
      </c>
      <c r="C25" s="70"/>
      <c r="D25" s="70"/>
      <c r="E25" s="71">
        <f>SUM(E3:E24)</f>
        <v>1750</v>
      </c>
    </row>
    <row r="26" spans="1:5" ht="23.25" x14ac:dyDescent="0.35">
      <c r="A26" s="62"/>
      <c r="B26" s="63"/>
      <c r="C26" s="64"/>
      <c r="D26" s="65"/>
      <c r="E26" s="65"/>
    </row>
    <row r="27" spans="1:5" ht="23.25" x14ac:dyDescent="0.35">
      <c r="A27" s="62">
        <v>22</v>
      </c>
      <c r="B27" s="63" t="s">
        <v>232</v>
      </c>
      <c r="C27" s="64">
        <v>1</v>
      </c>
      <c r="D27" s="65">
        <v>250</v>
      </c>
      <c r="E27" s="65">
        <f t="shared" ref="E27:E31" si="2">C27*D27</f>
        <v>250</v>
      </c>
    </row>
    <row r="28" spans="1:5" s="72" customFormat="1" ht="30" customHeight="1" x14ac:dyDescent="0.3">
      <c r="A28" s="73"/>
      <c r="B28" s="74" t="s">
        <v>236</v>
      </c>
      <c r="C28" s="75"/>
      <c r="D28" s="75"/>
      <c r="E28" s="76">
        <f>E25+E27</f>
        <v>2000</v>
      </c>
    </row>
    <row r="29" spans="1:5" ht="23.25" x14ac:dyDescent="0.35">
      <c r="A29" s="62"/>
      <c r="B29" s="67"/>
      <c r="C29" s="64"/>
      <c r="D29" s="65"/>
      <c r="E29" s="65"/>
    </row>
    <row r="30" spans="1:5" ht="23.25" x14ac:dyDescent="0.35">
      <c r="A30" s="62">
        <v>23</v>
      </c>
      <c r="B30" s="63" t="s">
        <v>233</v>
      </c>
      <c r="C30" s="64">
        <v>1</v>
      </c>
      <c r="D30" s="65">
        <v>170</v>
      </c>
      <c r="E30" s="65">
        <f t="shared" si="2"/>
        <v>170</v>
      </c>
    </row>
    <row r="31" spans="1:5" ht="23.25" x14ac:dyDescent="0.35">
      <c r="A31" s="62">
        <v>24</v>
      </c>
      <c r="B31" s="63" t="s">
        <v>234</v>
      </c>
      <c r="C31" s="64">
        <v>1</v>
      </c>
      <c r="D31" s="65">
        <v>500</v>
      </c>
      <c r="E31" s="65">
        <f t="shared" si="2"/>
        <v>500</v>
      </c>
    </row>
    <row r="32" spans="1:5" s="72" customFormat="1" ht="30" customHeight="1" x14ac:dyDescent="0.3">
      <c r="A32" s="77"/>
      <c r="B32" s="78" t="s">
        <v>237</v>
      </c>
      <c r="C32" s="79"/>
      <c r="D32" s="79"/>
      <c r="E32" s="80">
        <f>SUM(E28:E31)</f>
        <v>2670</v>
      </c>
    </row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</sheetData>
  <mergeCells count="1">
    <mergeCell ref="A1:E1"/>
  </mergeCells>
  <pageMargins left="0.7" right="0.7" top="0.75" bottom="0.75" header="0.3" footer="0.3"/>
  <pageSetup paperSize="9"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B35E-FA8B-4B75-AE4D-125F7234D1BC}">
  <sheetPr>
    <pageSetUpPr fitToPage="1"/>
  </sheetPr>
  <dimension ref="A1:E36"/>
  <sheetViews>
    <sheetView tabSelected="1" workbookViewId="0">
      <selection activeCell="K14" sqref="K14"/>
    </sheetView>
  </sheetViews>
  <sheetFormatPr defaultColWidth="9.140625" defaultRowHeight="15.75" x14ac:dyDescent="0.25"/>
  <cols>
    <col min="1" max="1" width="5.7109375" style="81" customWidth="1"/>
    <col min="2" max="2" width="57.5703125" style="58" customWidth="1"/>
    <col min="3" max="3" width="14.5703125" style="58" customWidth="1"/>
    <col min="4" max="5" width="15.140625" style="82" customWidth="1"/>
    <col min="6" max="16384" width="9.140625" style="58"/>
  </cols>
  <sheetData>
    <row r="1" spans="1:5" ht="26.25" x14ac:dyDescent="0.4">
      <c r="A1" s="125" t="s">
        <v>353</v>
      </c>
      <c r="B1" s="126"/>
      <c r="C1" s="126"/>
      <c r="D1" s="126"/>
      <c r="E1" s="127"/>
    </row>
    <row r="2" spans="1:5" s="61" customFormat="1" ht="30" customHeight="1" x14ac:dyDescent="0.25">
      <c r="A2" s="59" t="s">
        <v>210</v>
      </c>
      <c r="B2" s="59" t="s">
        <v>327</v>
      </c>
      <c r="C2" s="59" t="s">
        <v>326</v>
      </c>
      <c r="D2" s="60" t="s">
        <v>213</v>
      </c>
      <c r="E2" s="60" t="s">
        <v>328</v>
      </c>
    </row>
    <row r="3" spans="1:5" ht="23.25" x14ac:dyDescent="0.35">
      <c r="A3" s="62">
        <v>1</v>
      </c>
      <c r="B3" s="63" t="s">
        <v>312</v>
      </c>
      <c r="C3" s="64">
        <v>1</v>
      </c>
      <c r="D3" s="65">
        <v>40</v>
      </c>
      <c r="E3" s="65">
        <f>C3*D3</f>
        <v>40</v>
      </c>
    </row>
    <row r="4" spans="1:5" ht="23.25" x14ac:dyDescent="0.35">
      <c r="A4" s="62">
        <v>2</v>
      </c>
      <c r="B4" s="63" t="s">
        <v>313</v>
      </c>
      <c r="C4" s="64">
        <v>1</v>
      </c>
      <c r="D4" s="65">
        <v>450</v>
      </c>
      <c r="E4" s="65">
        <f>C4*D4</f>
        <v>450</v>
      </c>
    </row>
    <row r="5" spans="1:5" ht="23.25" x14ac:dyDescent="0.35">
      <c r="A5" s="62">
        <v>3</v>
      </c>
      <c r="B5" s="63" t="s">
        <v>314</v>
      </c>
      <c r="C5" s="64">
        <v>1</v>
      </c>
      <c r="D5" s="65">
        <v>0</v>
      </c>
      <c r="E5" s="65">
        <f t="shared" ref="E5:E18" si="0">C5*D5</f>
        <v>0</v>
      </c>
    </row>
    <row r="6" spans="1:5" ht="23.25" x14ac:dyDescent="0.35">
      <c r="A6" s="62">
        <v>4</v>
      </c>
      <c r="B6" s="63" t="s">
        <v>18</v>
      </c>
      <c r="C6" s="64">
        <v>1</v>
      </c>
      <c r="D6" s="65">
        <v>15</v>
      </c>
      <c r="E6" s="65">
        <f t="shared" si="0"/>
        <v>15</v>
      </c>
    </row>
    <row r="7" spans="1:5" ht="23.25" x14ac:dyDescent="0.35">
      <c r="A7" s="62">
        <v>5</v>
      </c>
      <c r="B7" s="63" t="s">
        <v>315</v>
      </c>
      <c r="C7" s="64">
        <v>1</v>
      </c>
      <c r="D7" s="65">
        <v>100</v>
      </c>
      <c r="E7" s="65">
        <f t="shared" si="0"/>
        <v>100</v>
      </c>
    </row>
    <row r="8" spans="1:5" ht="23.25" x14ac:dyDescent="0.35">
      <c r="A8" s="62">
        <v>6</v>
      </c>
      <c r="B8" s="63" t="s">
        <v>316</v>
      </c>
      <c r="C8" s="64">
        <v>1</v>
      </c>
      <c r="D8" s="65">
        <v>100</v>
      </c>
      <c r="E8" s="65">
        <f t="shared" si="0"/>
        <v>100</v>
      </c>
    </row>
    <row r="9" spans="1:5" ht="23.25" x14ac:dyDescent="0.35">
      <c r="A9" s="62">
        <v>8</v>
      </c>
      <c r="B9" s="63" t="s">
        <v>317</v>
      </c>
      <c r="C9" s="64">
        <v>1</v>
      </c>
      <c r="D9" s="65">
        <v>5</v>
      </c>
      <c r="E9" s="65">
        <f t="shared" si="0"/>
        <v>5</v>
      </c>
    </row>
    <row r="10" spans="1:5" ht="23.25" x14ac:dyDescent="0.35">
      <c r="A10" s="62">
        <v>9</v>
      </c>
      <c r="B10" s="63" t="s">
        <v>318</v>
      </c>
      <c r="C10" s="64">
        <v>5</v>
      </c>
      <c r="D10" s="65">
        <v>1</v>
      </c>
      <c r="E10" s="65">
        <f t="shared" si="0"/>
        <v>5</v>
      </c>
    </row>
    <row r="11" spans="1:5" ht="23.25" x14ac:dyDescent="0.35">
      <c r="A11" s="62">
        <v>10</v>
      </c>
      <c r="B11" s="84" t="s">
        <v>319</v>
      </c>
      <c r="C11" s="64">
        <v>1</v>
      </c>
      <c r="D11" s="65">
        <v>15</v>
      </c>
      <c r="E11" s="65">
        <f>C11*D11</f>
        <v>15</v>
      </c>
    </row>
    <row r="12" spans="1:5" ht="23.25" x14ac:dyDescent="0.35">
      <c r="A12" s="62">
        <v>11</v>
      </c>
      <c r="B12" s="63" t="s">
        <v>320</v>
      </c>
      <c r="C12" s="64">
        <v>1</v>
      </c>
      <c r="D12" s="65">
        <v>20</v>
      </c>
      <c r="E12" s="65">
        <f>C12*D12</f>
        <v>20</v>
      </c>
    </row>
    <row r="13" spans="1:5" ht="23.25" x14ac:dyDescent="0.35">
      <c r="A13" s="62">
        <v>12</v>
      </c>
      <c r="B13" s="63" t="s">
        <v>112</v>
      </c>
      <c r="C13" s="64">
        <v>1</v>
      </c>
      <c r="D13" s="65">
        <v>5</v>
      </c>
      <c r="E13" s="65">
        <f>C13*D13</f>
        <v>5</v>
      </c>
    </row>
    <row r="14" spans="1:5" ht="23.25" x14ac:dyDescent="0.35">
      <c r="A14" s="62">
        <v>13</v>
      </c>
      <c r="B14" s="63" t="s">
        <v>321</v>
      </c>
      <c r="C14" s="64">
        <v>1</v>
      </c>
      <c r="D14" s="65">
        <v>1450</v>
      </c>
      <c r="E14" s="65">
        <f>C14*D14</f>
        <v>1450</v>
      </c>
    </row>
    <row r="15" spans="1:5" ht="23.25" x14ac:dyDescent="0.35">
      <c r="A15" s="62">
        <v>14</v>
      </c>
      <c r="B15" s="63" t="s">
        <v>215</v>
      </c>
      <c r="C15" s="64">
        <v>1</v>
      </c>
      <c r="D15" s="65">
        <v>310</v>
      </c>
      <c r="E15" s="65">
        <f>C15*D15</f>
        <v>310</v>
      </c>
    </row>
    <row r="16" spans="1:5" ht="23.25" x14ac:dyDescent="0.35">
      <c r="A16" s="62">
        <v>14</v>
      </c>
      <c r="B16" s="84" t="s">
        <v>322</v>
      </c>
      <c r="C16" s="64">
        <v>1</v>
      </c>
      <c r="D16" s="65">
        <v>200</v>
      </c>
      <c r="E16" s="65">
        <f t="shared" si="0"/>
        <v>200</v>
      </c>
    </row>
    <row r="17" spans="1:5" ht="23.25" x14ac:dyDescent="0.35">
      <c r="A17" s="62">
        <v>15</v>
      </c>
      <c r="B17" s="84" t="s">
        <v>323</v>
      </c>
      <c r="C17" s="64">
        <v>1</v>
      </c>
      <c r="D17" s="65">
        <v>45</v>
      </c>
      <c r="E17" s="65">
        <f t="shared" si="0"/>
        <v>45</v>
      </c>
    </row>
    <row r="18" spans="1:5" ht="23.25" x14ac:dyDescent="0.35">
      <c r="A18" s="62">
        <v>22</v>
      </c>
      <c r="B18" s="63" t="s">
        <v>231</v>
      </c>
      <c r="C18" s="64">
        <v>1</v>
      </c>
      <c r="D18" s="65">
        <v>240</v>
      </c>
      <c r="E18" s="65">
        <f t="shared" si="0"/>
        <v>240</v>
      </c>
    </row>
    <row r="19" spans="1:5" s="72" customFormat="1" ht="30" customHeight="1" x14ac:dyDescent="0.3">
      <c r="A19" s="68"/>
      <c r="B19" s="69" t="s">
        <v>324</v>
      </c>
      <c r="C19" s="70"/>
      <c r="D19" s="70"/>
      <c r="E19" s="71">
        <f>SUM(E3:E18)</f>
        <v>3000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  <row r="24" spans="1:5" ht="30" customHeight="1" x14ac:dyDescent="0.25"/>
    <row r="25" spans="1:5" ht="30" customHeight="1" x14ac:dyDescent="0.25"/>
    <row r="26" spans="1:5" ht="30" customHeight="1" x14ac:dyDescent="0.25"/>
    <row r="27" spans="1:5" ht="30" customHeight="1" x14ac:dyDescent="0.25"/>
    <row r="28" spans="1:5" ht="30" customHeight="1" x14ac:dyDescent="0.25"/>
    <row r="29" spans="1:5" ht="30" customHeight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spans="2:5" ht="30" customHeight="1" x14ac:dyDescent="0.25"/>
    <row r="34" spans="2:5" ht="30" customHeight="1" x14ac:dyDescent="0.25"/>
    <row r="35" spans="2:5" s="81" customFormat="1" ht="30" customHeight="1" x14ac:dyDescent="0.25">
      <c r="B35" s="58"/>
      <c r="C35" s="58"/>
      <c r="D35" s="82"/>
      <c r="E35" s="82"/>
    </row>
    <row r="36" spans="2:5" s="81" customFormat="1" ht="30" customHeight="1" x14ac:dyDescent="0.25">
      <c r="B36" s="58"/>
      <c r="C36" s="58"/>
      <c r="D36" s="82"/>
      <c r="E36" s="82"/>
    </row>
  </sheetData>
  <mergeCells count="1">
    <mergeCell ref="A1:E1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2"/>
  <sheetViews>
    <sheetView topLeftCell="A100" workbookViewId="0">
      <selection sqref="A1:XFD1048576"/>
    </sheetView>
  </sheetViews>
  <sheetFormatPr defaultColWidth="9.140625" defaultRowHeight="15.75" x14ac:dyDescent="0.25"/>
  <cols>
    <col min="1" max="1" width="52.7109375" style="1" customWidth="1"/>
    <col min="2" max="2" width="9.140625" style="20"/>
    <col min="3" max="16384" width="9.140625" style="1"/>
  </cols>
  <sheetData>
    <row r="1" spans="1:2" ht="31.5" x14ac:dyDescent="0.25">
      <c r="A1" s="2" t="s">
        <v>0</v>
      </c>
      <c r="B1" s="3" t="s">
        <v>1</v>
      </c>
    </row>
    <row r="2" spans="1:2" x14ac:dyDescent="0.25">
      <c r="A2" s="15"/>
      <c r="B2" s="3"/>
    </row>
    <row r="3" spans="1:2" x14ac:dyDescent="0.25">
      <c r="A3" s="2" t="s">
        <v>2</v>
      </c>
      <c r="B3" s="3">
        <v>1</v>
      </c>
    </row>
    <row r="4" spans="1:2" x14ac:dyDescent="0.25">
      <c r="A4" s="15"/>
      <c r="B4" s="3"/>
    </row>
    <row r="5" spans="1:2" x14ac:dyDescent="0.25">
      <c r="A5" s="4" t="s">
        <v>3</v>
      </c>
      <c r="B5" s="16"/>
    </row>
    <row r="6" spans="1:2" x14ac:dyDescent="0.25">
      <c r="A6" s="5" t="s">
        <v>4</v>
      </c>
      <c r="B6" s="16">
        <v>1</v>
      </c>
    </row>
    <row r="7" spans="1:2" x14ac:dyDescent="0.25">
      <c r="A7" s="5" t="s">
        <v>5</v>
      </c>
      <c r="B7" s="16">
        <v>1</v>
      </c>
    </row>
    <row r="8" spans="1:2" x14ac:dyDescent="0.25">
      <c r="A8" s="5" t="s">
        <v>6</v>
      </c>
      <c r="B8" s="16">
        <v>1</v>
      </c>
    </row>
    <row r="9" spans="1:2" x14ac:dyDescent="0.25">
      <c r="A9" s="5" t="s">
        <v>7</v>
      </c>
      <c r="B9" s="16">
        <v>1</v>
      </c>
    </row>
    <row r="10" spans="1:2" x14ac:dyDescent="0.25">
      <c r="A10" s="5" t="s">
        <v>8</v>
      </c>
      <c r="B10" s="16">
        <v>6</v>
      </c>
    </row>
    <row r="11" spans="1:2" x14ac:dyDescent="0.25">
      <c r="A11" s="5" t="s">
        <v>9</v>
      </c>
      <c r="B11" s="16">
        <v>2</v>
      </c>
    </row>
    <row r="12" spans="1:2" x14ac:dyDescent="0.25">
      <c r="A12" s="5" t="s">
        <v>10</v>
      </c>
      <c r="B12" s="16">
        <v>2</v>
      </c>
    </row>
    <row r="13" spans="1:2" x14ac:dyDescent="0.25">
      <c r="A13" s="5" t="s">
        <v>11</v>
      </c>
      <c r="B13" s="16">
        <v>1</v>
      </c>
    </row>
    <row r="14" spans="1:2" x14ac:dyDescent="0.25">
      <c r="A14" s="5" t="s">
        <v>146</v>
      </c>
      <c r="B14" s="16">
        <v>1</v>
      </c>
    </row>
    <row r="15" spans="1:2" x14ac:dyDescent="0.25">
      <c r="A15" s="5" t="s">
        <v>145</v>
      </c>
      <c r="B15" s="16">
        <v>1</v>
      </c>
    </row>
    <row r="16" spans="1:2" x14ac:dyDescent="0.25">
      <c r="A16" s="15"/>
      <c r="B16" s="3"/>
    </row>
    <row r="17" spans="1:2" x14ac:dyDescent="0.25">
      <c r="A17" s="6" t="s">
        <v>12</v>
      </c>
      <c r="B17" s="17"/>
    </row>
    <row r="18" spans="1:2" x14ac:dyDescent="0.25">
      <c r="A18" s="7" t="s">
        <v>13</v>
      </c>
      <c r="B18" s="17">
        <v>1</v>
      </c>
    </row>
    <row r="19" spans="1:2" x14ac:dyDescent="0.25">
      <c r="A19" s="7" t="s">
        <v>14</v>
      </c>
      <c r="B19" s="17">
        <v>3</v>
      </c>
    </row>
    <row r="20" spans="1:2" x14ac:dyDescent="0.25">
      <c r="A20" s="7" t="s">
        <v>15</v>
      </c>
      <c r="B20" s="17">
        <v>2</v>
      </c>
    </row>
    <row r="21" spans="1:2" x14ac:dyDescent="0.25">
      <c r="A21" s="7" t="s">
        <v>16</v>
      </c>
      <c r="B21" s="17">
        <v>2</v>
      </c>
    </row>
    <row r="22" spans="1:2" x14ac:dyDescent="0.25">
      <c r="A22" s="7" t="s">
        <v>17</v>
      </c>
      <c r="B22" s="17">
        <v>1</v>
      </c>
    </row>
    <row r="23" spans="1:2" x14ac:dyDescent="0.25">
      <c r="A23" s="7" t="s">
        <v>144</v>
      </c>
      <c r="B23" s="17">
        <v>1</v>
      </c>
    </row>
    <row r="24" spans="1:2" x14ac:dyDescent="0.25">
      <c r="A24" s="7" t="s">
        <v>18</v>
      </c>
      <c r="B24" s="17">
        <v>1</v>
      </c>
    </row>
    <row r="25" spans="1:2" x14ac:dyDescent="0.25">
      <c r="A25" s="7" t="s">
        <v>19</v>
      </c>
      <c r="B25" s="17">
        <v>2</v>
      </c>
    </row>
    <row r="26" spans="1:2" x14ac:dyDescent="0.25">
      <c r="A26" s="7" t="s">
        <v>20</v>
      </c>
      <c r="B26" s="17">
        <v>2</v>
      </c>
    </row>
    <row r="27" spans="1:2" x14ac:dyDescent="0.25">
      <c r="A27" s="7" t="s">
        <v>21</v>
      </c>
      <c r="B27" s="17">
        <v>1</v>
      </c>
    </row>
    <row r="28" spans="1:2" x14ac:dyDescent="0.25">
      <c r="A28" s="7" t="s">
        <v>22</v>
      </c>
      <c r="B28" s="17">
        <v>2</v>
      </c>
    </row>
    <row r="29" spans="1:2" x14ac:dyDescent="0.25">
      <c r="A29" s="7" t="s">
        <v>23</v>
      </c>
      <c r="B29" s="17">
        <v>1</v>
      </c>
    </row>
    <row r="30" spans="1:2" x14ac:dyDescent="0.25">
      <c r="A30" s="7" t="s">
        <v>24</v>
      </c>
      <c r="B30" s="17">
        <v>1</v>
      </c>
    </row>
    <row r="31" spans="1:2" x14ac:dyDescent="0.25">
      <c r="A31" s="7" t="s">
        <v>25</v>
      </c>
      <c r="B31" s="17">
        <v>1</v>
      </c>
    </row>
    <row r="32" spans="1:2" x14ac:dyDescent="0.25">
      <c r="A32" s="15"/>
      <c r="B32" s="3"/>
    </row>
    <row r="33" spans="1:2" ht="31.5" x14ac:dyDescent="0.25">
      <c r="A33" s="8" t="s">
        <v>26</v>
      </c>
      <c r="B33" s="18"/>
    </row>
    <row r="34" spans="1:2" x14ac:dyDescent="0.25">
      <c r="A34" s="9" t="s">
        <v>121</v>
      </c>
      <c r="B34" s="18">
        <v>2</v>
      </c>
    </row>
    <row r="35" spans="1:2" x14ac:dyDescent="0.25">
      <c r="A35" s="9" t="s">
        <v>10</v>
      </c>
      <c r="B35" s="18">
        <v>2</v>
      </c>
    </row>
    <row r="36" spans="1:2" x14ac:dyDescent="0.25">
      <c r="A36" s="9" t="s">
        <v>28</v>
      </c>
      <c r="B36" s="18">
        <v>1</v>
      </c>
    </row>
    <row r="37" spans="1:2" x14ac:dyDescent="0.25">
      <c r="A37" s="9" t="s">
        <v>29</v>
      </c>
      <c r="B37" s="18">
        <v>4</v>
      </c>
    </row>
    <row r="38" spans="1:2" x14ac:dyDescent="0.25">
      <c r="A38" s="9" t="s">
        <v>30</v>
      </c>
      <c r="B38" s="18">
        <v>2</v>
      </c>
    </row>
    <row r="39" spans="1:2" x14ac:dyDescent="0.25">
      <c r="A39" s="9" t="s">
        <v>116</v>
      </c>
      <c r="B39" s="18">
        <v>1</v>
      </c>
    </row>
    <row r="40" spans="1:2" x14ac:dyDescent="0.25">
      <c r="A40" s="15"/>
      <c r="B40" s="3"/>
    </row>
    <row r="41" spans="1:2" ht="31.5" x14ac:dyDescent="0.25">
      <c r="A41" s="10" t="s">
        <v>31</v>
      </c>
      <c r="B41" s="12"/>
    </row>
    <row r="42" spans="1:2" x14ac:dyDescent="0.25">
      <c r="A42" s="10"/>
      <c r="B42" s="12"/>
    </row>
    <row r="43" spans="1:2" x14ac:dyDescent="0.25">
      <c r="A43" s="10" t="s">
        <v>32</v>
      </c>
      <c r="B43" s="12"/>
    </row>
    <row r="44" spans="1:2" x14ac:dyDescent="0.25">
      <c r="A44" s="11" t="s">
        <v>33</v>
      </c>
      <c r="B44" s="12">
        <v>3</v>
      </c>
    </row>
    <row r="45" spans="1:2" x14ac:dyDescent="0.25">
      <c r="A45" s="11" t="s">
        <v>34</v>
      </c>
      <c r="B45" s="12">
        <v>2</v>
      </c>
    </row>
    <row r="46" spans="1:2" x14ac:dyDescent="0.25">
      <c r="A46" s="11" t="s">
        <v>35</v>
      </c>
      <c r="B46" s="12">
        <v>2</v>
      </c>
    </row>
    <row r="47" spans="1:2" x14ac:dyDescent="0.25">
      <c r="A47" s="11" t="s">
        <v>36</v>
      </c>
      <c r="B47" s="12">
        <v>10</v>
      </c>
    </row>
    <row r="48" spans="1:2" x14ac:dyDescent="0.25">
      <c r="A48" s="11" t="s">
        <v>37</v>
      </c>
      <c r="B48" s="12">
        <v>8</v>
      </c>
    </row>
    <row r="49" spans="1:2" x14ac:dyDescent="0.25">
      <c r="A49" s="11" t="s">
        <v>38</v>
      </c>
      <c r="B49" s="12">
        <v>5</v>
      </c>
    </row>
    <row r="50" spans="1:2" x14ac:dyDescent="0.25">
      <c r="A50" s="11" t="s">
        <v>132</v>
      </c>
      <c r="B50" s="12">
        <v>1</v>
      </c>
    </row>
    <row r="51" spans="1:2" x14ac:dyDescent="0.25">
      <c r="A51" s="11"/>
      <c r="B51" s="12"/>
    </row>
    <row r="52" spans="1:2" x14ac:dyDescent="0.25">
      <c r="A52" s="10" t="s">
        <v>39</v>
      </c>
      <c r="B52" s="12"/>
    </row>
    <row r="53" spans="1:2" x14ac:dyDescent="0.25">
      <c r="A53" s="11" t="s">
        <v>40</v>
      </c>
      <c r="B53" s="12">
        <v>1</v>
      </c>
    </row>
    <row r="54" spans="1:2" x14ac:dyDescent="0.25">
      <c r="A54" s="11" t="s">
        <v>41</v>
      </c>
      <c r="B54" s="12">
        <v>2</v>
      </c>
    </row>
    <row r="55" spans="1:2" x14ac:dyDescent="0.25">
      <c r="A55" s="11" t="s">
        <v>42</v>
      </c>
      <c r="B55" s="12">
        <v>3</v>
      </c>
    </row>
    <row r="56" spans="1:2" x14ac:dyDescent="0.25">
      <c r="A56" s="11" t="s">
        <v>127</v>
      </c>
      <c r="B56" s="12">
        <v>1</v>
      </c>
    </row>
    <row r="57" spans="1:2" x14ac:dyDescent="0.25">
      <c r="A57" s="11" t="s">
        <v>27</v>
      </c>
      <c r="B57" s="12">
        <v>3</v>
      </c>
    </row>
    <row r="58" spans="1:2" x14ac:dyDescent="0.25">
      <c r="A58" s="10"/>
      <c r="B58" s="12"/>
    </row>
    <row r="59" spans="1:2" x14ac:dyDescent="0.25">
      <c r="A59" s="10" t="s">
        <v>43</v>
      </c>
      <c r="B59" s="12"/>
    </row>
    <row r="60" spans="1:2" x14ac:dyDescent="0.25">
      <c r="A60" s="31" t="s">
        <v>133</v>
      </c>
      <c r="B60" s="12">
        <v>10</v>
      </c>
    </row>
    <row r="61" spans="1:2" x14ac:dyDescent="0.25">
      <c r="A61" s="31" t="s">
        <v>44</v>
      </c>
      <c r="B61" s="12">
        <v>10</v>
      </c>
    </row>
    <row r="62" spans="1:2" x14ac:dyDescent="0.25">
      <c r="A62" s="31" t="s">
        <v>45</v>
      </c>
      <c r="B62" s="12">
        <v>5</v>
      </c>
    </row>
    <row r="63" spans="1:2" x14ac:dyDescent="0.25">
      <c r="A63" s="31" t="s">
        <v>46</v>
      </c>
      <c r="B63" s="12">
        <v>10</v>
      </c>
    </row>
    <row r="64" spans="1:2" x14ac:dyDescent="0.25">
      <c r="A64" s="31" t="s">
        <v>47</v>
      </c>
      <c r="B64" s="12">
        <v>10</v>
      </c>
    </row>
    <row r="65" spans="1:2" x14ac:dyDescent="0.25">
      <c r="A65" s="31" t="s">
        <v>48</v>
      </c>
      <c r="B65" s="12">
        <v>3</v>
      </c>
    </row>
    <row r="66" spans="1:2" x14ac:dyDescent="0.25">
      <c r="A66" s="31" t="s">
        <v>49</v>
      </c>
      <c r="B66" s="12">
        <v>20</v>
      </c>
    </row>
    <row r="67" spans="1:2" x14ac:dyDescent="0.25">
      <c r="A67" s="31" t="s">
        <v>50</v>
      </c>
      <c r="B67" s="12">
        <v>10</v>
      </c>
    </row>
    <row r="68" spans="1:2" x14ac:dyDescent="0.25">
      <c r="A68" s="31" t="s">
        <v>51</v>
      </c>
      <c r="B68" s="12">
        <v>20</v>
      </c>
    </row>
    <row r="69" spans="1:2" x14ac:dyDescent="0.25">
      <c r="A69" s="31" t="s">
        <v>134</v>
      </c>
      <c r="B69" s="12">
        <v>10</v>
      </c>
    </row>
    <row r="70" spans="1:2" x14ac:dyDescent="0.25">
      <c r="A70" s="31" t="s">
        <v>52</v>
      </c>
      <c r="B70" s="12">
        <v>10</v>
      </c>
    </row>
    <row r="71" spans="1:2" x14ac:dyDescent="0.25">
      <c r="A71" s="31" t="s">
        <v>53</v>
      </c>
      <c r="B71" s="12">
        <v>10</v>
      </c>
    </row>
    <row r="72" spans="1:2" x14ac:dyDescent="0.25">
      <c r="A72" s="31" t="s">
        <v>54</v>
      </c>
      <c r="B72" s="12">
        <v>20</v>
      </c>
    </row>
    <row r="73" spans="1:2" x14ac:dyDescent="0.25">
      <c r="A73" s="31" t="s">
        <v>135</v>
      </c>
      <c r="B73" s="12">
        <v>10</v>
      </c>
    </row>
    <row r="74" spans="1:2" x14ac:dyDescent="0.25">
      <c r="A74" s="31" t="s">
        <v>55</v>
      </c>
      <c r="B74" s="12">
        <v>10</v>
      </c>
    </row>
    <row r="75" spans="1:2" x14ac:dyDescent="0.25">
      <c r="A75" s="31" t="s">
        <v>56</v>
      </c>
      <c r="B75" s="12">
        <v>10</v>
      </c>
    </row>
    <row r="76" spans="1:2" x14ac:dyDescent="0.25">
      <c r="A76" s="31" t="s">
        <v>147</v>
      </c>
      <c r="B76" s="12">
        <v>10</v>
      </c>
    </row>
    <row r="77" spans="1:2" x14ac:dyDescent="0.25">
      <c r="A77" s="31" t="s">
        <v>57</v>
      </c>
      <c r="B77" s="12">
        <v>1</v>
      </c>
    </row>
    <row r="78" spans="1:2" x14ac:dyDescent="0.25">
      <c r="A78" s="31" t="s">
        <v>58</v>
      </c>
      <c r="B78" s="12">
        <v>3</v>
      </c>
    </row>
    <row r="79" spans="1:2" x14ac:dyDescent="0.25">
      <c r="A79" s="31" t="s">
        <v>59</v>
      </c>
      <c r="B79" s="12">
        <v>30</v>
      </c>
    </row>
    <row r="80" spans="1:2" x14ac:dyDescent="0.25">
      <c r="A80" s="31" t="s">
        <v>128</v>
      </c>
      <c r="B80" s="12">
        <v>1</v>
      </c>
    </row>
    <row r="81" spans="1:2" x14ac:dyDescent="0.25">
      <c r="A81" s="31" t="s">
        <v>60</v>
      </c>
      <c r="B81" s="12">
        <v>1</v>
      </c>
    </row>
    <row r="82" spans="1:2" x14ac:dyDescent="0.25">
      <c r="A82" s="31" t="s">
        <v>136</v>
      </c>
      <c r="B82" s="12">
        <v>10</v>
      </c>
    </row>
    <row r="83" spans="1:2" x14ac:dyDescent="0.25">
      <c r="A83" s="31" t="s">
        <v>61</v>
      </c>
      <c r="B83" s="12">
        <v>8</v>
      </c>
    </row>
    <row r="84" spans="1:2" x14ac:dyDescent="0.25">
      <c r="A84" s="31" t="s">
        <v>62</v>
      </c>
      <c r="B84" s="12">
        <v>10</v>
      </c>
    </row>
    <row r="85" spans="1:2" x14ac:dyDescent="0.25">
      <c r="A85" s="31" t="s">
        <v>63</v>
      </c>
      <c r="B85" s="12">
        <v>1</v>
      </c>
    </row>
    <row r="86" spans="1:2" x14ac:dyDescent="0.25">
      <c r="A86" s="31" t="s">
        <v>137</v>
      </c>
      <c r="B86" s="12">
        <v>1</v>
      </c>
    </row>
    <row r="87" spans="1:2" x14ac:dyDescent="0.25">
      <c r="A87" s="31" t="s">
        <v>138</v>
      </c>
      <c r="B87" s="12">
        <v>25</v>
      </c>
    </row>
    <row r="88" spans="1:2" x14ac:dyDescent="0.25">
      <c r="A88" s="31" t="s">
        <v>139</v>
      </c>
      <c r="B88" s="12">
        <v>10</v>
      </c>
    </row>
    <row r="89" spans="1:2" x14ac:dyDescent="0.25">
      <c r="A89" s="31" t="s">
        <v>140</v>
      </c>
      <c r="B89" s="12">
        <v>20</v>
      </c>
    </row>
    <row r="90" spans="1:2" x14ac:dyDescent="0.25">
      <c r="A90" s="31" t="s">
        <v>141</v>
      </c>
      <c r="B90" s="12">
        <v>20</v>
      </c>
    </row>
    <row r="91" spans="1:2" x14ac:dyDescent="0.25">
      <c r="A91" s="31" t="s">
        <v>142</v>
      </c>
      <c r="B91" s="12">
        <v>30</v>
      </c>
    </row>
    <row r="92" spans="1:2" x14ac:dyDescent="0.25">
      <c r="A92" s="31" t="s">
        <v>143</v>
      </c>
      <c r="B92" s="12">
        <v>60</v>
      </c>
    </row>
    <row r="93" spans="1:2" x14ac:dyDescent="0.25">
      <c r="A93" s="15"/>
      <c r="B93" s="3"/>
    </row>
    <row r="94" spans="1:2" ht="31.5" x14ac:dyDescent="0.25">
      <c r="A94" s="13" t="s">
        <v>64</v>
      </c>
      <c r="B94" s="19"/>
    </row>
    <row r="95" spans="1:2" x14ac:dyDescent="0.25">
      <c r="A95" s="13"/>
      <c r="B95" s="19"/>
    </row>
    <row r="96" spans="1:2" x14ac:dyDescent="0.25">
      <c r="A96" s="13" t="s">
        <v>65</v>
      </c>
      <c r="B96" s="19"/>
    </row>
    <row r="97" spans="1:2" x14ac:dyDescent="0.25">
      <c r="A97" s="13" t="s">
        <v>66</v>
      </c>
      <c r="B97" s="19"/>
    </row>
    <row r="98" spans="1:2" ht="16.5" customHeight="1" x14ac:dyDescent="0.25">
      <c r="A98" s="37" t="s">
        <v>67</v>
      </c>
      <c r="B98" s="19">
        <v>3</v>
      </c>
    </row>
    <row r="99" spans="1:2" x14ac:dyDescent="0.25">
      <c r="A99" s="37" t="s">
        <v>68</v>
      </c>
      <c r="B99" s="19">
        <v>4</v>
      </c>
    </row>
    <row r="100" spans="1:2" x14ac:dyDescent="0.25">
      <c r="A100" s="37" t="s">
        <v>69</v>
      </c>
      <c r="B100" s="19">
        <v>5</v>
      </c>
    </row>
    <row r="101" spans="1:2" x14ac:dyDescent="0.25">
      <c r="A101" s="37" t="s">
        <v>70</v>
      </c>
      <c r="B101" s="19">
        <v>1</v>
      </c>
    </row>
    <row r="102" spans="1:2" x14ac:dyDescent="0.25">
      <c r="A102" s="37" t="s">
        <v>71</v>
      </c>
      <c r="B102" s="19">
        <v>4</v>
      </c>
    </row>
    <row r="103" spans="1:2" x14ac:dyDescent="0.25">
      <c r="A103" s="13" t="s">
        <v>72</v>
      </c>
      <c r="B103" s="19"/>
    </row>
    <row r="104" spans="1:2" x14ac:dyDescent="0.25">
      <c r="A104" s="37" t="s">
        <v>73</v>
      </c>
      <c r="B104" s="19">
        <v>5</v>
      </c>
    </row>
    <row r="105" spans="1:2" x14ac:dyDescent="0.25">
      <c r="A105" s="37" t="s">
        <v>74</v>
      </c>
      <c r="B105" s="19">
        <v>3</v>
      </c>
    </row>
    <row r="106" spans="1:2" x14ac:dyDescent="0.25">
      <c r="A106" s="14" t="s">
        <v>75</v>
      </c>
      <c r="B106" s="19">
        <v>1</v>
      </c>
    </row>
    <row r="107" spans="1:2" x14ac:dyDescent="0.25">
      <c r="A107" s="14" t="s">
        <v>76</v>
      </c>
      <c r="B107" s="19">
        <v>1</v>
      </c>
    </row>
    <row r="108" spans="1:2" x14ac:dyDescent="0.25">
      <c r="A108" s="14" t="s">
        <v>77</v>
      </c>
      <c r="B108" s="19">
        <v>1</v>
      </c>
    </row>
    <row r="109" spans="1:2" x14ac:dyDescent="0.25">
      <c r="A109" s="14" t="s">
        <v>78</v>
      </c>
      <c r="B109" s="19">
        <v>1</v>
      </c>
    </row>
    <row r="110" spans="1:2" x14ac:dyDescent="0.25">
      <c r="A110" s="14" t="s">
        <v>79</v>
      </c>
      <c r="B110" s="19">
        <v>1</v>
      </c>
    </row>
    <row r="111" spans="1:2" x14ac:dyDescent="0.25">
      <c r="A111" s="14" t="s">
        <v>80</v>
      </c>
      <c r="B111" s="19">
        <v>1</v>
      </c>
    </row>
    <row r="112" spans="1:2" x14ac:dyDescent="0.25">
      <c r="A112" s="14" t="s">
        <v>81</v>
      </c>
      <c r="B112" s="19">
        <v>1</v>
      </c>
    </row>
    <row r="113" spans="1:2" x14ac:dyDescent="0.25">
      <c r="A113" s="14"/>
      <c r="B113" s="19"/>
    </row>
    <row r="114" spans="1:2" x14ac:dyDescent="0.25">
      <c r="A114" s="13" t="s">
        <v>82</v>
      </c>
      <c r="B114" s="19"/>
    </row>
    <row r="115" spans="1:2" x14ac:dyDescent="0.25">
      <c r="A115" s="14" t="s">
        <v>83</v>
      </c>
      <c r="B115" s="19">
        <v>1</v>
      </c>
    </row>
    <row r="116" spans="1:2" x14ac:dyDescent="0.25">
      <c r="A116" s="14" t="s">
        <v>84</v>
      </c>
      <c r="B116" s="19">
        <v>1</v>
      </c>
    </row>
    <row r="117" spans="1:2" x14ac:dyDescent="0.25">
      <c r="A117" s="14" t="s">
        <v>85</v>
      </c>
      <c r="B117" s="19">
        <v>1</v>
      </c>
    </row>
    <row r="118" spans="1:2" x14ac:dyDescent="0.25">
      <c r="A118" s="14" t="s">
        <v>86</v>
      </c>
      <c r="B118" s="19">
        <v>2</v>
      </c>
    </row>
    <row r="119" spans="1:2" x14ac:dyDescent="0.25">
      <c r="A119" s="14" t="s">
        <v>87</v>
      </c>
      <c r="B119" s="19">
        <v>3</v>
      </c>
    </row>
    <row r="120" spans="1:2" x14ac:dyDescent="0.25">
      <c r="A120" s="14" t="s">
        <v>88</v>
      </c>
      <c r="B120" s="19">
        <v>4</v>
      </c>
    </row>
    <row r="121" spans="1:2" x14ac:dyDescent="0.25">
      <c r="A121" s="14"/>
      <c r="B121" s="19"/>
    </row>
    <row r="122" spans="1:2" x14ac:dyDescent="0.25">
      <c r="A122" s="13" t="s">
        <v>89</v>
      </c>
      <c r="B122" s="19"/>
    </row>
    <row r="123" spans="1:2" x14ac:dyDescent="0.25">
      <c r="A123" s="14" t="s">
        <v>90</v>
      </c>
      <c r="B123" s="19">
        <v>4</v>
      </c>
    </row>
    <row r="124" spans="1:2" x14ac:dyDescent="0.25">
      <c r="A124" s="14" t="s">
        <v>91</v>
      </c>
      <c r="B124" s="19">
        <v>2</v>
      </c>
    </row>
    <row r="125" spans="1:2" x14ac:dyDescent="0.25">
      <c r="A125" s="14" t="s">
        <v>92</v>
      </c>
      <c r="B125" s="19">
        <v>2</v>
      </c>
    </row>
    <row r="126" spans="1:2" x14ac:dyDescent="0.25">
      <c r="A126" s="13"/>
      <c r="B126" s="19"/>
    </row>
    <row r="127" spans="1:2" x14ac:dyDescent="0.25">
      <c r="A127" s="13" t="s">
        <v>93</v>
      </c>
      <c r="B127" s="19"/>
    </row>
    <row r="128" spans="1:2" x14ac:dyDescent="0.25">
      <c r="A128" s="32" t="s">
        <v>23</v>
      </c>
      <c r="B128" s="19">
        <v>6</v>
      </c>
    </row>
    <row r="129" spans="1:2" x14ac:dyDescent="0.25">
      <c r="A129" s="32" t="s">
        <v>24</v>
      </c>
      <c r="B129" s="19">
        <v>4</v>
      </c>
    </row>
    <row r="130" spans="1:2" x14ac:dyDescent="0.25">
      <c r="A130" s="32" t="s">
        <v>25</v>
      </c>
      <c r="B130" s="19">
        <v>1</v>
      </c>
    </row>
    <row r="131" spans="1:2" x14ac:dyDescent="0.25">
      <c r="A131" s="32" t="s">
        <v>94</v>
      </c>
      <c r="B131" s="19">
        <v>4</v>
      </c>
    </row>
    <row r="132" spans="1:2" ht="31.5" x14ac:dyDescent="0.25">
      <c r="A132" s="32" t="s">
        <v>113</v>
      </c>
      <c r="B132" s="19">
        <v>2</v>
      </c>
    </row>
    <row r="133" spans="1:2" x14ac:dyDescent="0.25">
      <c r="A133" s="32" t="s">
        <v>15</v>
      </c>
      <c r="B133" s="19">
        <v>1</v>
      </c>
    </row>
    <row r="134" spans="1:2" x14ac:dyDescent="0.25">
      <c r="A134" s="32" t="s">
        <v>16</v>
      </c>
      <c r="B134" s="19">
        <v>1</v>
      </c>
    </row>
    <row r="135" spans="1:2" x14ac:dyDescent="0.25">
      <c r="A135" s="32" t="s">
        <v>95</v>
      </c>
      <c r="B135" s="19">
        <v>1</v>
      </c>
    </row>
    <row r="136" spans="1:2" x14ac:dyDescent="0.25">
      <c r="A136" s="32" t="s">
        <v>129</v>
      </c>
      <c r="B136" s="19">
        <v>1</v>
      </c>
    </row>
    <row r="137" spans="1:2" x14ac:dyDescent="0.25">
      <c r="A137" s="13"/>
      <c r="B137" s="19"/>
    </row>
    <row r="138" spans="1:2" x14ac:dyDescent="0.25">
      <c r="A138" s="13" t="s">
        <v>96</v>
      </c>
      <c r="B138" s="19"/>
    </row>
    <row r="139" spans="1:2" x14ac:dyDescent="0.25">
      <c r="A139" s="32" t="s">
        <v>97</v>
      </c>
      <c r="B139" s="19">
        <v>20</v>
      </c>
    </row>
    <row r="140" spans="1:2" x14ac:dyDescent="0.25">
      <c r="A140" s="32" t="s">
        <v>98</v>
      </c>
      <c r="B140" s="19">
        <v>10</v>
      </c>
    </row>
    <row r="141" spans="1:2" x14ac:dyDescent="0.25">
      <c r="A141" s="32" t="s">
        <v>99</v>
      </c>
      <c r="B141" s="19">
        <v>10</v>
      </c>
    </row>
    <row r="142" spans="1:2" x14ac:dyDescent="0.25">
      <c r="A142" s="32" t="s">
        <v>100</v>
      </c>
      <c r="B142" s="19">
        <v>5</v>
      </c>
    </row>
    <row r="143" spans="1:2" x14ac:dyDescent="0.25">
      <c r="A143" s="32" t="s">
        <v>101</v>
      </c>
      <c r="B143" s="19">
        <v>5</v>
      </c>
    </row>
    <row r="144" spans="1:2" x14ac:dyDescent="0.25">
      <c r="A144" s="32" t="s">
        <v>102</v>
      </c>
      <c r="B144" s="19">
        <v>10</v>
      </c>
    </row>
    <row r="145" spans="1:2" x14ac:dyDescent="0.25">
      <c r="A145" s="32" t="s">
        <v>103</v>
      </c>
      <c r="B145" s="19">
        <v>1</v>
      </c>
    </row>
    <row r="146" spans="1:2" x14ac:dyDescent="0.25">
      <c r="A146" s="32" t="s">
        <v>104</v>
      </c>
      <c r="B146" s="19">
        <v>5</v>
      </c>
    </row>
    <row r="147" spans="1:2" x14ac:dyDescent="0.25">
      <c r="A147" s="32" t="s">
        <v>105</v>
      </c>
      <c r="B147" s="19">
        <v>5</v>
      </c>
    </row>
    <row r="148" spans="1:2" x14ac:dyDescent="0.25">
      <c r="A148" s="32" t="s">
        <v>106</v>
      </c>
      <c r="B148" s="19">
        <v>1</v>
      </c>
    </row>
    <row r="149" spans="1:2" x14ac:dyDescent="0.25">
      <c r="A149" s="32" t="s">
        <v>107</v>
      </c>
      <c r="B149" s="19">
        <v>6</v>
      </c>
    </row>
    <row r="150" spans="1:2" x14ac:dyDescent="0.25">
      <c r="A150" s="32" t="s">
        <v>108</v>
      </c>
      <c r="B150" s="19">
        <v>10</v>
      </c>
    </row>
    <row r="151" spans="1:2" x14ac:dyDescent="0.25">
      <c r="A151" s="32" t="s">
        <v>109</v>
      </c>
      <c r="B151" s="19">
        <v>1</v>
      </c>
    </row>
    <row r="152" spans="1:2" x14ac:dyDescent="0.25">
      <c r="A152" s="32" t="s">
        <v>120</v>
      </c>
      <c r="B152" s="19">
        <v>5</v>
      </c>
    </row>
    <row r="153" spans="1:2" x14ac:dyDescent="0.25">
      <c r="A153" s="32" t="s">
        <v>110</v>
      </c>
      <c r="B153" s="19">
        <v>5</v>
      </c>
    </row>
    <row r="154" spans="1:2" x14ac:dyDescent="0.25">
      <c r="A154" s="14" t="s">
        <v>111</v>
      </c>
      <c r="B154" s="19">
        <v>7</v>
      </c>
    </row>
    <row r="155" spans="1:2" x14ac:dyDescent="0.25">
      <c r="A155" s="14" t="s">
        <v>112</v>
      </c>
      <c r="B155" s="19">
        <v>3</v>
      </c>
    </row>
    <row r="156" spans="1:2" x14ac:dyDescent="0.25">
      <c r="A156" s="14" t="s">
        <v>118</v>
      </c>
      <c r="B156" s="19">
        <v>1</v>
      </c>
    </row>
    <row r="157" spans="1:2" x14ac:dyDescent="0.25">
      <c r="A157" s="15"/>
      <c r="B157" s="3"/>
    </row>
    <row r="158" spans="1:2" x14ac:dyDescent="0.25">
      <c r="A158" s="15"/>
      <c r="B158" s="3"/>
    </row>
    <row r="159" spans="1:2" x14ac:dyDescent="0.25">
      <c r="A159" s="15" t="s">
        <v>114</v>
      </c>
      <c r="B159" s="3">
        <v>2</v>
      </c>
    </row>
    <row r="160" spans="1:2" x14ac:dyDescent="0.25">
      <c r="A160" s="15" t="s">
        <v>115</v>
      </c>
      <c r="B160" s="3">
        <v>1</v>
      </c>
    </row>
    <row r="161" spans="1:2" x14ac:dyDescent="0.25">
      <c r="A161" s="15" t="s">
        <v>117</v>
      </c>
      <c r="B161" s="3">
        <v>1</v>
      </c>
    </row>
    <row r="162" spans="1:2" x14ac:dyDescent="0.25">
      <c r="A162" s="15" t="s">
        <v>119</v>
      </c>
      <c r="B162" s="3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1"/>
  <sheetViews>
    <sheetView topLeftCell="A7" workbookViewId="0">
      <selection sqref="A1:XFD1048576"/>
    </sheetView>
  </sheetViews>
  <sheetFormatPr defaultColWidth="9.140625" defaultRowHeight="15.75" x14ac:dyDescent="0.25"/>
  <cols>
    <col min="1" max="1" width="52.7109375" style="1" customWidth="1"/>
    <col min="2" max="2" width="9.140625" style="20"/>
    <col min="3" max="3" width="11.7109375" style="1" customWidth="1"/>
    <col min="4" max="16384" width="9.140625" style="1"/>
  </cols>
  <sheetData>
    <row r="1" spans="1:2" ht="31.5" x14ac:dyDescent="0.25">
      <c r="A1" s="2" t="s">
        <v>0</v>
      </c>
      <c r="B1" s="3" t="s">
        <v>1</v>
      </c>
    </row>
    <row r="2" spans="1:2" x14ac:dyDescent="0.25">
      <c r="A2" s="15"/>
      <c r="B2" s="3"/>
    </row>
    <row r="3" spans="1:2" x14ac:dyDescent="0.25">
      <c r="A3" s="2" t="s">
        <v>2</v>
      </c>
      <c r="B3" s="3">
        <v>1</v>
      </c>
    </row>
    <row r="4" spans="1:2" x14ac:dyDescent="0.25">
      <c r="A4" s="15"/>
      <c r="B4" s="3"/>
    </row>
    <row r="5" spans="1:2" x14ac:dyDescent="0.25">
      <c r="A5" s="4" t="s">
        <v>3</v>
      </c>
      <c r="B5" s="16"/>
    </row>
    <row r="6" spans="1:2" x14ac:dyDescent="0.25">
      <c r="A6" s="5" t="s">
        <v>4</v>
      </c>
      <c r="B6" s="16">
        <v>2</v>
      </c>
    </row>
    <row r="7" spans="1:2" x14ac:dyDescent="0.25">
      <c r="A7" s="5" t="s">
        <v>5</v>
      </c>
      <c r="B7" s="16">
        <v>1</v>
      </c>
    </row>
    <row r="8" spans="1:2" x14ac:dyDescent="0.25">
      <c r="A8" s="5" t="s">
        <v>7</v>
      </c>
      <c r="B8" s="16">
        <v>1</v>
      </c>
    </row>
    <row r="9" spans="1:2" x14ac:dyDescent="0.25">
      <c r="A9" s="5" t="s">
        <v>8</v>
      </c>
      <c r="B9" s="16">
        <v>6</v>
      </c>
    </row>
    <row r="10" spans="1:2" x14ac:dyDescent="0.25">
      <c r="A10" s="5" t="s">
        <v>9</v>
      </c>
      <c r="B10" s="16">
        <v>2</v>
      </c>
    </row>
    <row r="11" spans="1:2" x14ac:dyDescent="0.25">
      <c r="A11" s="5" t="s">
        <v>10</v>
      </c>
      <c r="B11" s="16">
        <v>2</v>
      </c>
    </row>
    <row r="12" spans="1:2" x14ac:dyDescent="0.25">
      <c r="A12" s="5" t="s">
        <v>11</v>
      </c>
      <c r="B12" s="16">
        <v>1</v>
      </c>
    </row>
    <row r="13" spans="1:2" x14ac:dyDescent="0.25">
      <c r="A13" s="5" t="s">
        <v>146</v>
      </c>
      <c r="B13" s="16">
        <v>1</v>
      </c>
    </row>
    <row r="14" spans="1:2" x14ac:dyDescent="0.25">
      <c r="A14" s="5" t="s">
        <v>145</v>
      </c>
      <c r="B14" s="16">
        <v>1</v>
      </c>
    </row>
    <row r="15" spans="1:2" x14ac:dyDescent="0.25">
      <c r="A15" s="15"/>
      <c r="B15" s="3"/>
    </row>
    <row r="16" spans="1:2" x14ac:dyDescent="0.25">
      <c r="A16" s="6" t="s">
        <v>12</v>
      </c>
      <c r="B16" s="17"/>
    </row>
    <row r="17" spans="1:2" x14ac:dyDescent="0.25">
      <c r="A17" s="7" t="s">
        <v>13</v>
      </c>
      <c r="B17" s="17">
        <v>1</v>
      </c>
    </row>
    <row r="18" spans="1:2" x14ac:dyDescent="0.25">
      <c r="A18" s="7" t="s">
        <v>14</v>
      </c>
      <c r="B18" s="17">
        <v>3</v>
      </c>
    </row>
    <row r="19" spans="1:2" x14ac:dyDescent="0.25">
      <c r="A19" s="7" t="s">
        <v>15</v>
      </c>
      <c r="B19" s="17">
        <v>2</v>
      </c>
    </row>
    <row r="20" spans="1:2" x14ac:dyDescent="0.25">
      <c r="A20" s="7" t="s">
        <v>16</v>
      </c>
      <c r="B20" s="17">
        <v>2</v>
      </c>
    </row>
    <row r="21" spans="1:2" x14ac:dyDescent="0.25">
      <c r="A21" s="7" t="s">
        <v>17</v>
      </c>
      <c r="B21" s="17">
        <v>1</v>
      </c>
    </row>
    <row r="22" spans="1:2" x14ac:dyDescent="0.25">
      <c r="A22" s="7" t="s">
        <v>144</v>
      </c>
      <c r="B22" s="17">
        <v>1</v>
      </c>
    </row>
    <row r="23" spans="1:2" x14ac:dyDescent="0.25">
      <c r="A23" s="7" t="s">
        <v>18</v>
      </c>
      <c r="B23" s="17">
        <v>1</v>
      </c>
    </row>
    <row r="24" spans="1:2" x14ac:dyDescent="0.25">
      <c r="A24" s="7" t="s">
        <v>19</v>
      </c>
      <c r="B24" s="17">
        <v>2</v>
      </c>
    </row>
    <row r="25" spans="1:2" x14ac:dyDescent="0.25">
      <c r="A25" s="7" t="s">
        <v>20</v>
      </c>
      <c r="B25" s="17">
        <v>2</v>
      </c>
    </row>
    <row r="26" spans="1:2" x14ac:dyDescent="0.25">
      <c r="A26" s="7" t="s">
        <v>21</v>
      </c>
      <c r="B26" s="17">
        <v>2</v>
      </c>
    </row>
    <row r="27" spans="1:2" x14ac:dyDescent="0.25">
      <c r="A27" s="7" t="s">
        <v>23</v>
      </c>
      <c r="B27" s="17">
        <v>1</v>
      </c>
    </row>
    <row r="28" spans="1:2" x14ac:dyDescent="0.25">
      <c r="A28" s="7" t="s">
        <v>24</v>
      </c>
      <c r="B28" s="17">
        <v>1</v>
      </c>
    </row>
    <row r="29" spans="1:2" x14ac:dyDescent="0.25">
      <c r="A29" s="7" t="s">
        <v>25</v>
      </c>
      <c r="B29" s="17">
        <v>1</v>
      </c>
    </row>
    <row r="30" spans="1:2" x14ac:dyDescent="0.25">
      <c r="A30" s="15"/>
      <c r="B30" s="3"/>
    </row>
    <row r="31" spans="1:2" ht="31.5" x14ac:dyDescent="0.25">
      <c r="A31" s="8" t="s">
        <v>26</v>
      </c>
      <c r="B31" s="18"/>
    </row>
    <row r="32" spans="1:2" x14ac:dyDescent="0.25">
      <c r="A32" s="9" t="s">
        <v>121</v>
      </c>
      <c r="B32" s="18">
        <v>2</v>
      </c>
    </row>
    <row r="33" spans="1:2" x14ac:dyDescent="0.25">
      <c r="A33" s="9" t="s">
        <v>10</v>
      </c>
      <c r="B33" s="18">
        <v>2</v>
      </c>
    </row>
    <row r="34" spans="1:2" x14ac:dyDescent="0.25">
      <c r="A34" s="9" t="s">
        <v>28</v>
      </c>
      <c r="B34" s="18">
        <v>1</v>
      </c>
    </row>
    <row r="35" spans="1:2" x14ac:dyDescent="0.25">
      <c r="A35" s="9" t="s">
        <v>29</v>
      </c>
      <c r="B35" s="18">
        <v>4</v>
      </c>
    </row>
    <row r="36" spans="1:2" x14ac:dyDescent="0.25">
      <c r="A36" s="9" t="s">
        <v>30</v>
      </c>
      <c r="B36" s="18">
        <v>2</v>
      </c>
    </row>
    <row r="37" spans="1:2" x14ac:dyDescent="0.25">
      <c r="A37" s="9" t="s">
        <v>116</v>
      </c>
      <c r="B37" s="18">
        <v>1</v>
      </c>
    </row>
    <row r="38" spans="1:2" x14ac:dyDescent="0.25">
      <c r="A38" s="15"/>
      <c r="B38" s="3"/>
    </row>
    <row r="39" spans="1:2" ht="31.5" x14ac:dyDescent="0.25">
      <c r="A39" s="10" t="s">
        <v>31</v>
      </c>
      <c r="B39" s="12"/>
    </row>
    <row r="40" spans="1:2" x14ac:dyDescent="0.25">
      <c r="A40" s="10"/>
      <c r="B40" s="12"/>
    </row>
    <row r="41" spans="1:2" x14ac:dyDescent="0.25">
      <c r="A41" s="10" t="s">
        <v>32</v>
      </c>
      <c r="B41" s="12"/>
    </row>
    <row r="42" spans="1:2" x14ac:dyDescent="0.25">
      <c r="A42" s="11" t="s">
        <v>33</v>
      </c>
      <c r="B42" s="12">
        <v>7</v>
      </c>
    </row>
    <row r="43" spans="1:2" x14ac:dyDescent="0.25">
      <c r="A43" s="11" t="s">
        <v>35</v>
      </c>
      <c r="B43" s="12">
        <v>2</v>
      </c>
    </row>
    <row r="44" spans="1:2" x14ac:dyDescent="0.25">
      <c r="A44" s="11" t="s">
        <v>36</v>
      </c>
      <c r="B44" s="12">
        <v>20</v>
      </c>
    </row>
    <row r="45" spans="1:2" x14ac:dyDescent="0.25">
      <c r="A45" s="11" t="s">
        <v>37</v>
      </c>
      <c r="B45" s="12">
        <v>8</v>
      </c>
    </row>
    <row r="46" spans="1:2" x14ac:dyDescent="0.25">
      <c r="A46" s="11" t="s">
        <v>38</v>
      </c>
      <c r="B46" s="12">
        <v>5</v>
      </c>
    </row>
    <row r="47" spans="1:2" x14ac:dyDescent="0.25">
      <c r="A47" s="11" t="s">
        <v>132</v>
      </c>
      <c r="B47" s="12">
        <v>1</v>
      </c>
    </row>
    <row r="48" spans="1:2" x14ac:dyDescent="0.25">
      <c r="A48" s="11"/>
      <c r="B48" s="12"/>
    </row>
    <row r="49" spans="1:2" x14ac:dyDescent="0.25">
      <c r="A49" s="10" t="s">
        <v>39</v>
      </c>
      <c r="B49" s="12"/>
    </row>
    <row r="50" spans="1:2" x14ac:dyDescent="0.25">
      <c r="A50" s="11" t="s">
        <v>40</v>
      </c>
      <c r="B50" s="12">
        <v>1</v>
      </c>
    </row>
    <row r="51" spans="1:2" x14ac:dyDescent="0.25">
      <c r="A51" s="11" t="s">
        <v>41</v>
      </c>
      <c r="B51" s="12">
        <v>2</v>
      </c>
    </row>
    <row r="52" spans="1:2" x14ac:dyDescent="0.25">
      <c r="A52" s="11" t="s">
        <v>42</v>
      </c>
      <c r="B52" s="12">
        <v>4</v>
      </c>
    </row>
    <row r="53" spans="1:2" x14ac:dyDescent="0.25">
      <c r="A53" s="11" t="s">
        <v>27</v>
      </c>
      <c r="B53" s="12">
        <v>3</v>
      </c>
    </row>
    <row r="54" spans="1:2" x14ac:dyDescent="0.25">
      <c r="A54" s="10"/>
      <c r="B54" s="12"/>
    </row>
    <row r="55" spans="1:2" x14ac:dyDescent="0.25">
      <c r="A55" s="10" t="s">
        <v>43</v>
      </c>
      <c r="B55" s="12"/>
    </row>
    <row r="56" spans="1:2" x14ac:dyDescent="0.25">
      <c r="A56" s="31" t="s">
        <v>133</v>
      </c>
      <c r="B56" s="12">
        <v>10</v>
      </c>
    </row>
    <row r="57" spans="1:2" x14ac:dyDescent="0.25">
      <c r="A57" s="31" t="s">
        <v>44</v>
      </c>
      <c r="B57" s="12">
        <v>10</v>
      </c>
    </row>
    <row r="58" spans="1:2" x14ac:dyDescent="0.25">
      <c r="A58" s="31" t="s">
        <v>46</v>
      </c>
      <c r="B58" s="12">
        <v>30</v>
      </c>
    </row>
    <row r="59" spans="1:2" x14ac:dyDescent="0.25">
      <c r="A59" s="31" t="s">
        <v>47</v>
      </c>
      <c r="B59" s="12">
        <v>30</v>
      </c>
    </row>
    <row r="60" spans="1:2" x14ac:dyDescent="0.25">
      <c r="A60" s="31" t="s">
        <v>148</v>
      </c>
      <c r="B60" s="12">
        <v>9</v>
      </c>
    </row>
    <row r="61" spans="1:2" x14ac:dyDescent="0.25">
      <c r="A61" s="31" t="s">
        <v>149</v>
      </c>
      <c r="B61" s="12">
        <v>10</v>
      </c>
    </row>
    <row r="62" spans="1:2" x14ac:dyDescent="0.25">
      <c r="A62" s="31" t="s">
        <v>51</v>
      </c>
      <c r="B62" s="12">
        <v>20</v>
      </c>
    </row>
    <row r="63" spans="1:2" x14ac:dyDescent="0.25">
      <c r="A63" s="31" t="s">
        <v>134</v>
      </c>
      <c r="B63" s="12">
        <v>28</v>
      </c>
    </row>
    <row r="64" spans="1:2" x14ac:dyDescent="0.25">
      <c r="A64" s="31" t="s">
        <v>52</v>
      </c>
      <c r="B64" s="12">
        <v>10</v>
      </c>
    </row>
    <row r="65" spans="1:2" x14ac:dyDescent="0.25">
      <c r="A65" s="31" t="s">
        <v>54</v>
      </c>
      <c r="B65" s="12">
        <v>20</v>
      </c>
    </row>
    <row r="66" spans="1:2" x14ac:dyDescent="0.25">
      <c r="A66" s="31" t="s">
        <v>135</v>
      </c>
      <c r="B66" s="12">
        <v>40</v>
      </c>
    </row>
    <row r="67" spans="1:2" x14ac:dyDescent="0.25">
      <c r="A67" s="31" t="s">
        <v>55</v>
      </c>
      <c r="B67" s="12">
        <v>10</v>
      </c>
    </row>
    <row r="68" spans="1:2" x14ac:dyDescent="0.25">
      <c r="A68" s="31" t="s">
        <v>56</v>
      </c>
      <c r="B68" s="12">
        <v>10</v>
      </c>
    </row>
    <row r="69" spans="1:2" x14ac:dyDescent="0.25">
      <c r="A69" s="31" t="s">
        <v>147</v>
      </c>
      <c r="B69" s="12">
        <v>50</v>
      </c>
    </row>
    <row r="70" spans="1:2" x14ac:dyDescent="0.25">
      <c r="A70" s="31" t="s">
        <v>57</v>
      </c>
      <c r="B70" s="12">
        <v>1</v>
      </c>
    </row>
    <row r="71" spans="1:2" x14ac:dyDescent="0.25">
      <c r="A71" s="31" t="s">
        <v>58</v>
      </c>
      <c r="B71" s="12">
        <v>5</v>
      </c>
    </row>
    <row r="72" spans="1:2" x14ac:dyDescent="0.25">
      <c r="A72" s="31" t="s">
        <v>59</v>
      </c>
      <c r="B72" s="12">
        <v>50</v>
      </c>
    </row>
    <row r="73" spans="1:2" x14ac:dyDescent="0.25">
      <c r="A73" s="31" t="s">
        <v>128</v>
      </c>
      <c r="B73" s="12">
        <v>1</v>
      </c>
    </row>
    <row r="74" spans="1:2" x14ac:dyDescent="0.25">
      <c r="A74" s="31" t="s">
        <v>60</v>
      </c>
      <c r="B74" s="12">
        <v>1</v>
      </c>
    </row>
    <row r="75" spans="1:2" x14ac:dyDescent="0.25">
      <c r="A75" s="31" t="s">
        <v>136</v>
      </c>
      <c r="B75" s="12">
        <v>10</v>
      </c>
    </row>
    <row r="76" spans="1:2" x14ac:dyDescent="0.25">
      <c r="A76" s="31" t="s">
        <v>61</v>
      </c>
      <c r="B76" s="12">
        <v>8</v>
      </c>
    </row>
    <row r="77" spans="1:2" x14ac:dyDescent="0.25">
      <c r="A77" s="31" t="s">
        <v>62</v>
      </c>
      <c r="B77" s="12">
        <v>10</v>
      </c>
    </row>
    <row r="78" spans="1:2" x14ac:dyDescent="0.25">
      <c r="A78" s="31" t="s">
        <v>63</v>
      </c>
      <c r="B78" s="12">
        <v>1</v>
      </c>
    </row>
    <row r="79" spans="1:2" x14ac:dyDescent="0.25">
      <c r="A79" s="31" t="s">
        <v>137</v>
      </c>
      <c r="B79" s="12">
        <v>1</v>
      </c>
    </row>
    <row r="80" spans="1:2" x14ac:dyDescent="0.25">
      <c r="A80" s="31" t="s">
        <v>138</v>
      </c>
      <c r="B80" s="12">
        <v>25</v>
      </c>
    </row>
    <row r="81" spans="1:2" x14ac:dyDescent="0.25">
      <c r="A81" s="31" t="s">
        <v>140</v>
      </c>
      <c r="B81" s="12">
        <v>20</v>
      </c>
    </row>
    <row r="82" spans="1:2" x14ac:dyDescent="0.25">
      <c r="A82" s="31" t="s">
        <v>139</v>
      </c>
      <c r="B82" s="12">
        <v>10</v>
      </c>
    </row>
    <row r="83" spans="1:2" x14ac:dyDescent="0.25">
      <c r="A83" s="31" t="s">
        <v>141</v>
      </c>
      <c r="B83" s="12">
        <v>20</v>
      </c>
    </row>
    <row r="84" spans="1:2" x14ac:dyDescent="0.25">
      <c r="A84" s="31" t="s">
        <v>142</v>
      </c>
      <c r="B84" s="12">
        <v>30</v>
      </c>
    </row>
    <row r="85" spans="1:2" x14ac:dyDescent="0.25">
      <c r="A85" s="31" t="s">
        <v>151</v>
      </c>
      <c r="B85" s="12">
        <v>10</v>
      </c>
    </row>
    <row r="86" spans="1:2" x14ac:dyDescent="0.25">
      <c r="A86" s="31" t="s">
        <v>152</v>
      </c>
      <c r="B86" s="12">
        <v>1</v>
      </c>
    </row>
    <row r="87" spans="1:2" x14ac:dyDescent="0.25">
      <c r="A87" s="31" t="s">
        <v>153</v>
      </c>
      <c r="B87" s="12">
        <v>1</v>
      </c>
    </row>
    <row r="88" spans="1:2" x14ac:dyDescent="0.25">
      <c r="A88" s="15"/>
      <c r="B88" s="3"/>
    </row>
    <row r="89" spans="1:2" ht="31.5" x14ac:dyDescent="0.25">
      <c r="A89" s="13" t="s">
        <v>64</v>
      </c>
      <c r="B89" s="19"/>
    </row>
    <row r="90" spans="1:2" x14ac:dyDescent="0.25">
      <c r="A90" s="13"/>
      <c r="B90" s="19"/>
    </row>
    <row r="91" spans="1:2" x14ac:dyDescent="0.25">
      <c r="A91" s="13" t="s">
        <v>65</v>
      </c>
      <c r="B91" s="19"/>
    </row>
    <row r="92" spans="1:2" x14ac:dyDescent="0.25">
      <c r="A92" s="13" t="s">
        <v>66</v>
      </c>
      <c r="B92" s="19"/>
    </row>
    <row r="93" spans="1:2" ht="16.5" customHeight="1" x14ac:dyDescent="0.25">
      <c r="A93" s="37" t="s">
        <v>67</v>
      </c>
      <c r="B93" s="19">
        <v>3</v>
      </c>
    </row>
    <row r="94" spans="1:2" x14ac:dyDescent="0.25">
      <c r="A94" s="37" t="s">
        <v>68</v>
      </c>
      <c r="B94" s="19">
        <v>4</v>
      </c>
    </row>
    <row r="95" spans="1:2" x14ac:dyDescent="0.25">
      <c r="A95" s="37" t="s">
        <v>69</v>
      </c>
      <c r="B95" s="19">
        <v>5</v>
      </c>
    </row>
    <row r="96" spans="1:2" x14ac:dyDescent="0.25">
      <c r="A96" s="37" t="s">
        <v>71</v>
      </c>
      <c r="B96" s="19">
        <v>4</v>
      </c>
    </row>
    <row r="97" spans="1:2" x14ac:dyDescent="0.25">
      <c r="A97" s="13" t="s">
        <v>72</v>
      </c>
      <c r="B97" s="19"/>
    </row>
    <row r="98" spans="1:2" x14ac:dyDescent="0.25">
      <c r="A98" s="37" t="s">
        <v>73</v>
      </c>
      <c r="B98" s="19">
        <v>5</v>
      </c>
    </row>
    <row r="99" spans="1:2" x14ac:dyDescent="0.25">
      <c r="A99" s="37" t="s">
        <v>74</v>
      </c>
      <c r="B99" s="19">
        <v>3</v>
      </c>
    </row>
    <row r="100" spans="1:2" x14ac:dyDescent="0.25">
      <c r="A100" s="37" t="s">
        <v>70</v>
      </c>
      <c r="B100" s="19">
        <v>1</v>
      </c>
    </row>
    <row r="101" spans="1:2" x14ac:dyDescent="0.25">
      <c r="A101" s="14" t="s">
        <v>75</v>
      </c>
      <c r="B101" s="19">
        <v>1</v>
      </c>
    </row>
    <row r="102" spans="1:2" x14ac:dyDescent="0.25">
      <c r="A102" s="14" t="s">
        <v>76</v>
      </c>
      <c r="B102" s="19">
        <v>1</v>
      </c>
    </row>
    <row r="103" spans="1:2" x14ac:dyDescent="0.25">
      <c r="A103" s="14" t="s">
        <v>77</v>
      </c>
      <c r="B103" s="19">
        <v>1</v>
      </c>
    </row>
    <row r="104" spans="1:2" x14ac:dyDescent="0.25">
      <c r="A104" s="14" t="s">
        <v>78</v>
      </c>
      <c r="B104" s="19">
        <v>1</v>
      </c>
    </row>
    <row r="105" spans="1:2" x14ac:dyDescent="0.25">
      <c r="A105" s="14" t="s">
        <v>79</v>
      </c>
      <c r="B105" s="19">
        <v>1</v>
      </c>
    </row>
    <row r="106" spans="1:2" x14ac:dyDescent="0.25">
      <c r="A106" s="14" t="s">
        <v>80</v>
      </c>
      <c r="B106" s="19">
        <v>2</v>
      </c>
    </row>
    <row r="107" spans="1:2" x14ac:dyDescent="0.25">
      <c r="A107" s="14" t="s">
        <v>81</v>
      </c>
      <c r="B107" s="19">
        <v>1</v>
      </c>
    </row>
    <row r="108" spans="1:2" x14ac:dyDescent="0.25">
      <c r="A108" s="14"/>
      <c r="B108" s="19"/>
    </row>
    <row r="109" spans="1:2" x14ac:dyDescent="0.25">
      <c r="A109" s="13" t="s">
        <v>82</v>
      </c>
      <c r="B109" s="19"/>
    </row>
    <row r="110" spans="1:2" x14ac:dyDescent="0.25">
      <c r="A110" s="14" t="s">
        <v>83</v>
      </c>
      <c r="B110" s="19">
        <v>1</v>
      </c>
    </row>
    <row r="111" spans="1:2" x14ac:dyDescent="0.25">
      <c r="A111" s="14" t="s">
        <v>84</v>
      </c>
      <c r="B111" s="19">
        <v>1</v>
      </c>
    </row>
    <row r="112" spans="1:2" x14ac:dyDescent="0.25">
      <c r="A112" s="14" t="s">
        <v>85</v>
      </c>
      <c r="B112" s="19">
        <v>1</v>
      </c>
    </row>
    <row r="113" spans="1:2" x14ac:dyDescent="0.25">
      <c r="A113" s="14" t="s">
        <v>86</v>
      </c>
      <c r="B113" s="19">
        <v>2</v>
      </c>
    </row>
    <row r="114" spans="1:2" x14ac:dyDescent="0.25">
      <c r="A114" s="14" t="s">
        <v>87</v>
      </c>
      <c r="B114" s="19">
        <v>6</v>
      </c>
    </row>
    <row r="115" spans="1:2" x14ac:dyDescent="0.25">
      <c r="A115" s="14" t="s">
        <v>88</v>
      </c>
      <c r="B115" s="19">
        <v>9</v>
      </c>
    </row>
    <row r="116" spans="1:2" x14ac:dyDescent="0.25">
      <c r="A116" s="14"/>
      <c r="B116" s="19"/>
    </row>
    <row r="117" spans="1:2" x14ac:dyDescent="0.25">
      <c r="A117" s="13" t="s">
        <v>89</v>
      </c>
      <c r="B117" s="19"/>
    </row>
    <row r="118" spans="1:2" x14ac:dyDescent="0.25">
      <c r="A118" s="14" t="s">
        <v>90</v>
      </c>
      <c r="B118" s="19">
        <v>4</v>
      </c>
    </row>
    <row r="119" spans="1:2" x14ac:dyDescent="0.25">
      <c r="A119" s="14" t="s">
        <v>91</v>
      </c>
      <c r="B119" s="19">
        <v>2</v>
      </c>
    </row>
    <row r="120" spans="1:2" x14ac:dyDescent="0.25">
      <c r="A120" s="14" t="s">
        <v>92</v>
      </c>
      <c r="B120" s="19">
        <v>2</v>
      </c>
    </row>
    <row r="121" spans="1:2" x14ac:dyDescent="0.25">
      <c r="A121" s="13"/>
      <c r="B121" s="19"/>
    </row>
    <row r="122" spans="1:2" x14ac:dyDescent="0.25">
      <c r="A122" s="13" t="s">
        <v>93</v>
      </c>
      <c r="B122" s="19"/>
    </row>
    <row r="123" spans="1:2" x14ac:dyDescent="0.25">
      <c r="A123" s="32" t="s">
        <v>23</v>
      </c>
      <c r="B123" s="19">
        <v>6</v>
      </c>
    </row>
    <row r="124" spans="1:2" x14ac:dyDescent="0.25">
      <c r="A124" s="32" t="s">
        <v>24</v>
      </c>
      <c r="B124" s="19">
        <v>4</v>
      </c>
    </row>
    <row r="125" spans="1:2" x14ac:dyDescent="0.25">
      <c r="A125" s="32" t="s">
        <v>25</v>
      </c>
      <c r="B125" s="19">
        <v>1</v>
      </c>
    </row>
    <row r="126" spans="1:2" x14ac:dyDescent="0.25">
      <c r="A126" s="32" t="s">
        <v>94</v>
      </c>
      <c r="B126" s="19">
        <v>4</v>
      </c>
    </row>
    <row r="127" spans="1:2" x14ac:dyDescent="0.25">
      <c r="A127" s="32" t="s">
        <v>154</v>
      </c>
      <c r="B127" s="19">
        <v>4</v>
      </c>
    </row>
    <row r="128" spans="1:2" x14ac:dyDescent="0.25">
      <c r="A128" s="32" t="s">
        <v>15</v>
      </c>
      <c r="B128" s="19">
        <v>1</v>
      </c>
    </row>
    <row r="129" spans="1:2" x14ac:dyDescent="0.25">
      <c r="A129" s="32" t="s">
        <v>16</v>
      </c>
      <c r="B129" s="19">
        <v>1</v>
      </c>
    </row>
    <row r="130" spans="1:2" x14ac:dyDescent="0.25">
      <c r="A130" s="32" t="s">
        <v>95</v>
      </c>
      <c r="B130" s="19">
        <v>1</v>
      </c>
    </row>
    <row r="131" spans="1:2" x14ac:dyDescent="0.25">
      <c r="A131" s="32" t="s">
        <v>129</v>
      </c>
      <c r="B131" s="19">
        <v>1</v>
      </c>
    </row>
    <row r="132" spans="1:2" x14ac:dyDescent="0.25">
      <c r="A132" s="32" t="s">
        <v>155</v>
      </c>
      <c r="B132" s="19">
        <v>3</v>
      </c>
    </row>
    <row r="133" spans="1:2" x14ac:dyDescent="0.25">
      <c r="A133" s="32" t="s">
        <v>156</v>
      </c>
      <c r="B133" s="19">
        <v>2</v>
      </c>
    </row>
    <row r="134" spans="1:2" x14ac:dyDescent="0.25">
      <c r="A134" s="13"/>
      <c r="B134" s="19"/>
    </row>
    <row r="135" spans="1:2" x14ac:dyDescent="0.25">
      <c r="A135" s="13" t="s">
        <v>96</v>
      </c>
      <c r="B135" s="19"/>
    </row>
    <row r="136" spans="1:2" x14ac:dyDescent="0.25">
      <c r="A136" s="32" t="s">
        <v>97</v>
      </c>
      <c r="B136" s="19">
        <v>20</v>
      </c>
    </row>
    <row r="137" spans="1:2" x14ac:dyDescent="0.25">
      <c r="A137" s="32" t="s">
        <v>98</v>
      </c>
      <c r="B137" s="19">
        <v>25</v>
      </c>
    </row>
    <row r="138" spans="1:2" x14ac:dyDescent="0.25">
      <c r="A138" s="32" t="s">
        <v>99</v>
      </c>
      <c r="B138" s="19">
        <v>5</v>
      </c>
    </row>
    <row r="139" spans="1:2" x14ac:dyDescent="0.25">
      <c r="A139" s="32" t="s">
        <v>100</v>
      </c>
      <c r="B139" s="19">
        <v>5</v>
      </c>
    </row>
    <row r="140" spans="1:2" x14ac:dyDescent="0.25">
      <c r="A140" s="32" t="s">
        <v>101</v>
      </c>
      <c r="B140" s="19">
        <v>2</v>
      </c>
    </row>
    <row r="141" spans="1:2" x14ac:dyDescent="0.25">
      <c r="A141" s="32" t="s">
        <v>102</v>
      </c>
      <c r="B141" s="19">
        <v>10</v>
      </c>
    </row>
    <row r="142" spans="1:2" x14ac:dyDescent="0.25">
      <c r="A142" s="32" t="s">
        <v>103</v>
      </c>
      <c r="B142" s="19">
        <v>1</v>
      </c>
    </row>
    <row r="143" spans="1:2" x14ac:dyDescent="0.25">
      <c r="A143" s="32" t="s">
        <v>104</v>
      </c>
      <c r="B143" s="19">
        <v>5</v>
      </c>
    </row>
    <row r="144" spans="1:2" x14ac:dyDescent="0.25">
      <c r="A144" s="32" t="s">
        <v>105</v>
      </c>
      <c r="B144" s="19">
        <v>5</v>
      </c>
    </row>
    <row r="145" spans="1:2" x14ac:dyDescent="0.25">
      <c r="A145" s="32" t="s">
        <v>106</v>
      </c>
      <c r="B145" s="19">
        <v>2</v>
      </c>
    </row>
    <row r="146" spans="1:2" x14ac:dyDescent="0.25">
      <c r="A146" s="32" t="s">
        <v>107</v>
      </c>
      <c r="B146" s="19">
        <v>10</v>
      </c>
    </row>
    <row r="147" spans="1:2" x14ac:dyDescent="0.25">
      <c r="A147" s="32" t="s">
        <v>108</v>
      </c>
      <c r="B147" s="19">
        <v>10</v>
      </c>
    </row>
    <row r="148" spans="1:2" x14ac:dyDescent="0.25">
      <c r="A148" s="32" t="s">
        <v>120</v>
      </c>
      <c r="B148" s="19">
        <v>10</v>
      </c>
    </row>
    <row r="149" spans="1:2" x14ac:dyDescent="0.25">
      <c r="A149" s="32" t="s">
        <v>157</v>
      </c>
      <c r="B149" s="19">
        <v>5</v>
      </c>
    </row>
    <row r="150" spans="1:2" x14ac:dyDescent="0.25">
      <c r="A150" s="32" t="s">
        <v>110</v>
      </c>
      <c r="B150" s="19">
        <v>10</v>
      </c>
    </row>
    <row r="151" spans="1:2" x14ac:dyDescent="0.25">
      <c r="A151" s="14" t="s">
        <v>111</v>
      </c>
      <c r="B151" s="19">
        <v>7</v>
      </c>
    </row>
    <row r="152" spans="1:2" x14ac:dyDescent="0.25">
      <c r="A152" s="14" t="s">
        <v>112</v>
      </c>
      <c r="B152" s="19">
        <v>5</v>
      </c>
    </row>
    <row r="153" spans="1:2" x14ac:dyDescent="0.25">
      <c r="A153" s="14" t="s">
        <v>118</v>
      </c>
      <c r="B153" s="19">
        <v>1</v>
      </c>
    </row>
    <row r="154" spans="1:2" x14ac:dyDescent="0.25">
      <c r="A154" s="15"/>
      <c r="B154" s="3"/>
    </row>
    <row r="155" spans="1:2" x14ac:dyDescent="0.25">
      <c r="A155" s="15"/>
      <c r="B155" s="3"/>
    </row>
    <row r="156" spans="1:2" x14ac:dyDescent="0.25">
      <c r="A156" s="15" t="s">
        <v>114</v>
      </c>
      <c r="B156" s="3">
        <v>2</v>
      </c>
    </row>
    <row r="157" spans="1:2" x14ac:dyDescent="0.25">
      <c r="A157" s="15" t="s">
        <v>115</v>
      </c>
      <c r="B157" s="3">
        <v>1</v>
      </c>
    </row>
    <row r="158" spans="1:2" x14ac:dyDescent="0.25">
      <c r="A158" s="15" t="s">
        <v>117</v>
      </c>
      <c r="B158" s="3">
        <v>1</v>
      </c>
    </row>
    <row r="159" spans="1:2" x14ac:dyDescent="0.25">
      <c r="A159" s="15" t="s">
        <v>119</v>
      </c>
      <c r="B159" s="3">
        <v>1</v>
      </c>
    </row>
    <row r="162" spans="1:3" x14ac:dyDescent="0.25">
      <c r="A162" s="1" t="s">
        <v>6</v>
      </c>
      <c r="B162" s="20">
        <v>1</v>
      </c>
      <c r="C162" s="1" t="s">
        <v>158</v>
      </c>
    </row>
    <row r="163" spans="1:3" x14ac:dyDescent="0.25">
      <c r="A163" s="1" t="s">
        <v>22</v>
      </c>
      <c r="B163" s="20">
        <v>2</v>
      </c>
      <c r="C163" s="1" t="s">
        <v>158</v>
      </c>
    </row>
    <row r="164" spans="1:3" x14ac:dyDescent="0.25">
      <c r="A164" s="1" t="s">
        <v>34</v>
      </c>
      <c r="B164" s="20">
        <v>2</v>
      </c>
      <c r="C164" s="1" t="s">
        <v>159</v>
      </c>
    </row>
    <row r="165" spans="1:3" x14ac:dyDescent="0.25">
      <c r="A165" s="1" t="s">
        <v>160</v>
      </c>
      <c r="B165" s="20">
        <v>1</v>
      </c>
      <c r="C165" s="1" t="s">
        <v>158</v>
      </c>
    </row>
    <row r="166" spans="1:3" x14ac:dyDescent="0.25">
      <c r="A166" s="1" t="s">
        <v>49</v>
      </c>
      <c r="B166" s="20">
        <v>20</v>
      </c>
      <c r="C166" s="1" t="s">
        <v>158</v>
      </c>
    </row>
    <row r="167" spans="1:3" x14ac:dyDescent="0.25">
      <c r="A167" s="1" t="s">
        <v>53</v>
      </c>
      <c r="B167" s="20">
        <v>10</v>
      </c>
      <c r="C167" s="1" t="s">
        <v>158</v>
      </c>
    </row>
    <row r="168" spans="1:3" x14ac:dyDescent="0.25">
      <c r="A168" s="1" t="s">
        <v>161</v>
      </c>
      <c r="B168" s="20">
        <v>10</v>
      </c>
      <c r="C168" s="1" t="s">
        <v>158</v>
      </c>
    </row>
    <row r="169" spans="1:3" x14ac:dyDescent="0.25">
      <c r="A169" s="1" t="s">
        <v>143</v>
      </c>
      <c r="B169" s="20">
        <v>60</v>
      </c>
      <c r="C169" s="1" t="s">
        <v>158</v>
      </c>
    </row>
    <row r="170" spans="1:3" x14ac:dyDescent="0.25">
      <c r="A170" s="1" t="s">
        <v>162</v>
      </c>
      <c r="B170" s="20">
        <v>1</v>
      </c>
      <c r="C170" s="1" t="s">
        <v>158</v>
      </c>
    </row>
    <row r="171" spans="1:3" x14ac:dyDescent="0.25">
      <c r="A171" s="1" t="s">
        <v>109</v>
      </c>
      <c r="B171" s="20">
        <v>1</v>
      </c>
      <c r="C171" s="1" t="s">
        <v>158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171"/>
  <sheetViews>
    <sheetView workbookViewId="0">
      <selection sqref="A1:XFD1048576"/>
    </sheetView>
  </sheetViews>
  <sheetFormatPr defaultColWidth="9.140625" defaultRowHeight="15.75" x14ac:dyDescent="0.25"/>
  <cols>
    <col min="1" max="1" width="52.7109375" style="1" customWidth="1"/>
    <col min="2" max="2" width="11.7109375" style="20" customWidth="1"/>
    <col min="3" max="3" width="11.7109375" style="1" customWidth="1"/>
    <col min="4" max="16384" width="9.140625" style="1"/>
  </cols>
  <sheetData>
    <row r="1" spans="1:2" x14ac:dyDescent="0.25">
      <c r="A1" s="2" t="s">
        <v>0</v>
      </c>
      <c r="B1" s="22" t="s">
        <v>1</v>
      </c>
    </row>
    <row r="2" spans="1:2" x14ac:dyDescent="0.25">
      <c r="A2" s="15"/>
      <c r="B2" s="3"/>
    </row>
    <row r="3" spans="1:2" x14ac:dyDescent="0.25">
      <c r="A3" s="2" t="s">
        <v>171</v>
      </c>
      <c r="B3" s="3">
        <v>1</v>
      </c>
    </row>
    <row r="4" spans="1:2" x14ac:dyDescent="0.25">
      <c r="A4" s="15"/>
      <c r="B4" s="3"/>
    </row>
    <row r="5" spans="1:2" x14ac:dyDescent="0.25">
      <c r="A5" s="4" t="s">
        <v>3</v>
      </c>
      <c r="B5" s="16"/>
    </row>
    <row r="6" spans="1:2" x14ac:dyDescent="0.25">
      <c r="A6" s="5" t="s">
        <v>4</v>
      </c>
      <c r="B6" s="16">
        <v>2</v>
      </c>
    </row>
    <row r="7" spans="1:2" x14ac:dyDescent="0.25">
      <c r="A7" s="5" t="s">
        <v>5</v>
      </c>
      <c r="B7" s="16">
        <v>1</v>
      </c>
    </row>
    <row r="8" spans="1:2" x14ac:dyDescent="0.25">
      <c r="A8" s="5" t="s">
        <v>7</v>
      </c>
      <c r="B8" s="16">
        <v>1</v>
      </c>
    </row>
    <row r="9" spans="1:2" x14ac:dyDescent="0.25">
      <c r="A9" s="5" t="s">
        <v>8</v>
      </c>
      <c r="B9" s="16">
        <v>6</v>
      </c>
    </row>
    <row r="10" spans="1:2" x14ac:dyDescent="0.25">
      <c r="A10" s="5" t="s">
        <v>9</v>
      </c>
      <c r="B10" s="16">
        <v>2</v>
      </c>
    </row>
    <row r="11" spans="1:2" x14ac:dyDescent="0.25">
      <c r="A11" s="5" t="s">
        <v>10</v>
      </c>
      <c r="B11" s="16">
        <v>2</v>
      </c>
    </row>
    <row r="12" spans="1:2" x14ac:dyDescent="0.25">
      <c r="A12" s="5" t="s">
        <v>11</v>
      </c>
      <c r="B12" s="16">
        <v>1</v>
      </c>
    </row>
    <row r="13" spans="1:2" x14ac:dyDescent="0.25">
      <c r="A13" s="5" t="s">
        <v>146</v>
      </c>
      <c r="B13" s="16">
        <v>1</v>
      </c>
    </row>
    <row r="14" spans="1:2" x14ac:dyDescent="0.25">
      <c r="A14" s="5" t="s">
        <v>145</v>
      </c>
      <c r="B14" s="16">
        <v>1</v>
      </c>
    </row>
    <row r="15" spans="1:2" x14ac:dyDescent="0.25">
      <c r="A15" s="15"/>
      <c r="B15" s="3"/>
    </row>
    <row r="16" spans="1:2" x14ac:dyDescent="0.25">
      <c r="A16" s="6" t="s">
        <v>12</v>
      </c>
      <c r="B16" s="17"/>
    </row>
    <row r="17" spans="1:2" x14ac:dyDescent="0.25">
      <c r="A17" s="7" t="s">
        <v>13</v>
      </c>
      <c r="B17" s="17">
        <v>1</v>
      </c>
    </row>
    <row r="18" spans="1:2" x14ac:dyDescent="0.25">
      <c r="A18" s="7" t="s">
        <v>14</v>
      </c>
      <c r="B18" s="17">
        <v>3</v>
      </c>
    </row>
    <row r="19" spans="1:2" x14ac:dyDescent="0.25">
      <c r="A19" s="7" t="s">
        <v>15</v>
      </c>
      <c r="B19" s="17">
        <v>2</v>
      </c>
    </row>
    <row r="20" spans="1:2" x14ac:dyDescent="0.25">
      <c r="A20" s="7" t="s">
        <v>16</v>
      </c>
      <c r="B20" s="17">
        <v>2</v>
      </c>
    </row>
    <row r="21" spans="1:2" x14ac:dyDescent="0.25">
      <c r="A21" s="7" t="s">
        <v>17</v>
      </c>
      <c r="B21" s="17">
        <v>1</v>
      </c>
    </row>
    <row r="22" spans="1:2" x14ac:dyDescent="0.25">
      <c r="A22" s="7" t="s">
        <v>144</v>
      </c>
      <c r="B22" s="17">
        <v>1</v>
      </c>
    </row>
    <row r="23" spans="1:2" x14ac:dyDescent="0.25">
      <c r="A23" s="7" t="s">
        <v>18</v>
      </c>
      <c r="B23" s="17">
        <v>1</v>
      </c>
    </row>
    <row r="24" spans="1:2" x14ac:dyDescent="0.25">
      <c r="A24" s="7" t="s">
        <v>19</v>
      </c>
      <c r="B24" s="17">
        <v>2</v>
      </c>
    </row>
    <row r="25" spans="1:2" x14ac:dyDescent="0.25">
      <c r="A25" s="7" t="s">
        <v>20</v>
      </c>
      <c r="B25" s="17">
        <v>2</v>
      </c>
    </row>
    <row r="26" spans="1:2" x14ac:dyDescent="0.25">
      <c r="A26" s="7" t="s">
        <v>21</v>
      </c>
      <c r="B26" s="17">
        <v>2</v>
      </c>
    </row>
    <row r="27" spans="1:2" x14ac:dyDescent="0.25">
      <c r="A27" s="7" t="s">
        <v>23</v>
      </c>
      <c r="B27" s="17">
        <v>1</v>
      </c>
    </row>
    <row r="28" spans="1:2" x14ac:dyDescent="0.25">
      <c r="A28" s="7" t="s">
        <v>24</v>
      </c>
      <c r="B28" s="17">
        <v>1</v>
      </c>
    </row>
    <row r="29" spans="1:2" x14ac:dyDescent="0.25">
      <c r="A29" s="7" t="s">
        <v>25</v>
      </c>
      <c r="B29" s="17">
        <v>1</v>
      </c>
    </row>
    <row r="30" spans="1:2" x14ac:dyDescent="0.25">
      <c r="A30" s="15"/>
      <c r="B30" s="3"/>
    </row>
    <row r="31" spans="1:2" ht="31.5" x14ac:dyDescent="0.25">
      <c r="A31" s="8" t="s">
        <v>26</v>
      </c>
      <c r="B31" s="18"/>
    </row>
    <row r="32" spans="1:2" x14ac:dyDescent="0.25">
      <c r="A32" s="9" t="s">
        <v>121</v>
      </c>
      <c r="B32" s="18">
        <v>2</v>
      </c>
    </row>
    <row r="33" spans="1:2" x14ac:dyDescent="0.25">
      <c r="A33" s="9" t="s">
        <v>10</v>
      </c>
      <c r="B33" s="18">
        <v>2</v>
      </c>
    </row>
    <row r="34" spans="1:2" x14ac:dyDescent="0.25">
      <c r="A34" s="9" t="s">
        <v>28</v>
      </c>
      <c r="B34" s="18">
        <v>1</v>
      </c>
    </row>
    <row r="35" spans="1:2" x14ac:dyDescent="0.25">
      <c r="A35" s="9" t="s">
        <v>29</v>
      </c>
      <c r="B35" s="18">
        <v>4</v>
      </c>
    </row>
    <row r="36" spans="1:2" x14ac:dyDescent="0.25">
      <c r="A36" s="9" t="s">
        <v>30</v>
      </c>
      <c r="B36" s="18">
        <v>2</v>
      </c>
    </row>
    <row r="37" spans="1:2" x14ac:dyDescent="0.25">
      <c r="A37" s="9" t="s">
        <v>116</v>
      </c>
      <c r="B37" s="18">
        <v>1</v>
      </c>
    </row>
    <row r="38" spans="1:2" x14ac:dyDescent="0.25">
      <c r="A38" s="15"/>
      <c r="B38" s="3"/>
    </row>
    <row r="39" spans="1:2" ht="31.5" x14ac:dyDescent="0.25">
      <c r="A39" s="10" t="s">
        <v>31</v>
      </c>
      <c r="B39" s="12"/>
    </row>
    <row r="40" spans="1:2" x14ac:dyDescent="0.25">
      <c r="A40" s="10"/>
      <c r="B40" s="12"/>
    </row>
    <row r="41" spans="1:2" x14ac:dyDescent="0.25">
      <c r="A41" s="10" t="s">
        <v>32</v>
      </c>
      <c r="B41" s="12"/>
    </row>
    <row r="42" spans="1:2" x14ac:dyDescent="0.25">
      <c r="A42" s="11" t="s">
        <v>33</v>
      </c>
      <c r="B42" s="12">
        <v>8</v>
      </c>
    </row>
    <row r="43" spans="1:2" x14ac:dyDescent="0.25">
      <c r="A43" s="11" t="s">
        <v>37</v>
      </c>
      <c r="B43" s="12">
        <v>8</v>
      </c>
    </row>
    <row r="44" spans="1:2" x14ac:dyDescent="0.25">
      <c r="A44" s="11" t="s">
        <v>38</v>
      </c>
      <c r="B44" s="12">
        <v>8</v>
      </c>
    </row>
    <row r="45" spans="1:2" x14ac:dyDescent="0.25">
      <c r="A45" s="11" t="s">
        <v>35</v>
      </c>
      <c r="B45" s="12">
        <v>8</v>
      </c>
    </row>
    <row r="46" spans="1:2" x14ac:dyDescent="0.25">
      <c r="A46" s="11" t="s">
        <v>132</v>
      </c>
      <c r="B46" s="12">
        <v>1</v>
      </c>
    </row>
    <row r="47" spans="1:2" x14ac:dyDescent="0.25">
      <c r="A47" s="11"/>
      <c r="B47" s="12"/>
    </row>
    <row r="48" spans="1:2" x14ac:dyDescent="0.25">
      <c r="A48" s="10" t="s">
        <v>39</v>
      </c>
      <c r="B48" s="12"/>
    </row>
    <row r="49" spans="1:2" x14ac:dyDescent="0.25">
      <c r="A49" s="11" t="s">
        <v>40</v>
      </c>
      <c r="B49" s="12">
        <v>1</v>
      </c>
    </row>
    <row r="50" spans="1:2" x14ac:dyDescent="0.25">
      <c r="A50" s="11" t="s">
        <v>41</v>
      </c>
      <c r="B50" s="12">
        <v>2</v>
      </c>
    </row>
    <row r="51" spans="1:2" x14ac:dyDescent="0.25">
      <c r="A51" s="11" t="s">
        <v>42</v>
      </c>
      <c r="B51" s="12">
        <v>4</v>
      </c>
    </row>
    <row r="52" spans="1:2" x14ac:dyDescent="0.25">
      <c r="A52" s="11" t="s">
        <v>27</v>
      </c>
      <c r="B52" s="12">
        <v>3</v>
      </c>
    </row>
    <row r="53" spans="1:2" x14ac:dyDescent="0.25">
      <c r="A53" s="10"/>
      <c r="B53" s="12"/>
    </row>
    <row r="54" spans="1:2" x14ac:dyDescent="0.25">
      <c r="A54" s="10" t="s">
        <v>43</v>
      </c>
      <c r="B54" s="12"/>
    </row>
    <row r="55" spans="1:2" x14ac:dyDescent="0.25">
      <c r="A55" s="31" t="s">
        <v>133</v>
      </c>
      <c r="B55" s="12">
        <v>10</v>
      </c>
    </row>
    <row r="56" spans="1:2" x14ac:dyDescent="0.25">
      <c r="A56" s="31" t="s">
        <v>44</v>
      </c>
      <c r="B56" s="12">
        <v>10</v>
      </c>
    </row>
    <row r="57" spans="1:2" x14ac:dyDescent="0.25">
      <c r="A57" s="31" t="s">
        <v>46</v>
      </c>
      <c r="B57" s="12">
        <v>30</v>
      </c>
    </row>
    <row r="58" spans="1:2" x14ac:dyDescent="0.25">
      <c r="A58" s="31" t="s">
        <v>47</v>
      </c>
      <c r="B58" s="12">
        <v>30</v>
      </c>
    </row>
    <row r="59" spans="1:2" x14ac:dyDescent="0.25">
      <c r="A59" s="31" t="s">
        <v>148</v>
      </c>
      <c r="B59" s="12">
        <v>9</v>
      </c>
    </row>
    <row r="60" spans="1:2" x14ac:dyDescent="0.25">
      <c r="A60" s="31" t="s">
        <v>149</v>
      </c>
      <c r="B60" s="12">
        <v>10</v>
      </c>
    </row>
    <row r="61" spans="1:2" x14ac:dyDescent="0.25">
      <c r="A61" s="31" t="s">
        <v>51</v>
      </c>
      <c r="B61" s="12">
        <v>20</v>
      </c>
    </row>
    <row r="62" spans="1:2" x14ac:dyDescent="0.25">
      <c r="A62" s="31" t="s">
        <v>134</v>
      </c>
      <c r="B62" s="12">
        <v>28</v>
      </c>
    </row>
    <row r="63" spans="1:2" x14ac:dyDescent="0.25">
      <c r="A63" s="31" t="s">
        <v>52</v>
      </c>
      <c r="B63" s="12">
        <v>10</v>
      </c>
    </row>
    <row r="64" spans="1:2" x14ac:dyDescent="0.25">
      <c r="A64" s="31" t="s">
        <v>54</v>
      </c>
      <c r="B64" s="12">
        <v>20</v>
      </c>
    </row>
    <row r="65" spans="1:2" x14ac:dyDescent="0.25">
      <c r="A65" s="31" t="s">
        <v>135</v>
      </c>
      <c r="B65" s="12">
        <v>40</v>
      </c>
    </row>
    <row r="66" spans="1:2" x14ac:dyDescent="0.25">
      <c r="A66" s="31" t="s">
        <v>55</v>
      </c>
      <c r="B66" s="12">
        <v>10</v>
      </c>
    </row>
    <row r="67" spans="1:2" x14ac:dyDescent="0.25">
      <c r="A67" s="31" t="s">
        <v>56</v>
      </c>
      <c r="B67" s="12">
        <v>10</v>
      </c>
    </row>
    <row r="68" spans="1:2" x14ac:dyDescent="0.25">
      <c r="A68" s="31" t="s">
        <v>147</v>
      </c>
      <c r="B68" s="12">
        <v>50</v>
      </c>
    </row>
    <row r="69" spans="1:2" x14ac:dyDescent="0.25">
      <c r="A69" s="31" t="s">
        <v>57</v>
      </c>
      <c r="B69" s="12">
        <v>1</v>
      </c>
    </row>
    <row r="70" spans="1:2" x14ac:dyDescent="0.25">
      <c r="A70" s="31" t="s">
        <v>58</v>
      </c>
      <c r="B70" s="12">
        <v>5</v>
      </c>
    </row>
    <row r="71" spans="1:2" x14ac:dyDescent="0.25">
      <c r="A71" s="31" t="s">
        <v>59</v>
      </c>
      <c r="B71" s="12">
        <v>50</v>
      </c>
    </row>
    <row r="72" spans="1:2" x14ac:dyDescent="0.25">
      <c r="A72" s="31" t="s">
        <v>128</v>
      </c>
      <c r="B72" s="12">
        <v>1</v>
      </c>
    </row>
    <row r="73" spans="1:2" x14ac:dyDescent="0.25">
      <c r="A73" s="31" t="s">
        <v>60</v>
      </c>
      <c r="B73" s="12">
        <v>1</v>
      </c>
    </row>
    <row r="74" spans="1:2" x14ac:dyDescent="0.25">
      <c r="A74" s="31" t="s">
        <v>136</v>
      </c>
      <c r="B74" s="12">
        <v>10</v>
      </c>
    </row>
    <row r="75" spans="1:2" x14ac:dyDescent="0.25">
      <c r="A75" s="31" t="s">
        <v>61</v>
      </c>
      <c r="B75" s="12">
        <v>8</v>
      </c>
    </row>
    <row r="76" spans="1:2" x14ac:dyDescent="0.25">
      <c r="A76" s="31" t="s">
        <v>62</v>
      </c>
      <c r="B76" s="12">
        <v>10</v>
      </c>
    </row>
    <row r="77" spans="1:2" x14ac:dyDescent="0.25">
      <c r="A77" s="31" t="s">
        <v>63</v>
      </c>
      <c r="B77" s="12">
        <v>1</v>
      </c>
    </row>
    <row r="78" spans="1:2" x14ac:dyDescent="0.25">
      <c r="A78" s="31" t="s">
        <v>137</v>
      </c>
      <c r="B78" s="12">
        <v>1</v>
      </c>
    </row>
    <row r="79" spans="1:2" x14ac:dyDescent="0.25">
      <c r="A79" s="31" t="s">
        <v>138</v>
      </c>
      <c r="B79" s="12">
        <v>25</v>
      </c>
    </row>
    <row r="80" spans="1:2" x14ac:dyDescent="0.25">
      <c r="A80" s="31" t="s">
        <v>140</v>
      </c>
      <c r="B80" s="12">
        <v>20</v>
      </c>
    </row>
    <row r="81" spans="1:2" x14ac:dyDescent="0.25">
      <c r="A81" s="31" t="s">
        <v>139</v>
      </c>
      <c r="B81" s="12">
        <v>10</v>
      </c>
    </row>
    <row r="82" spans="1:2" x14ac:dyDescent="0.25">
      <c r="A82" s="31" t="s">
        <v>141</v>
      </c>
      <c r="B82" s="12">
        <v>20</v>
      </c>
    </row>
    <row r="83" spans="1:2" x14ac:dyDescent="0.25">
      <c r="A83" s="31" t="s">
        <v>142</v>
      </c>
      <c r="B83" s="12">
        <v>30</v>
      </c>
    </row>
    <row r="84" spans="1:2" x14ac:dyDescent="0.25">
      <c r="A84" s="31" t="s">
        <v>151</v>
      </c>
      <c r="B84" s="12">
        <v>10</v>
      </c>
    </row>
    <row r="85" spans="1:2" x14ac:dyDescent="0.25">
      <c r="A85" s="31" t="s">
        <v>152</v>
      </c>
      <c r="B85" s="12">
        <v>1</v>
      </c>
    </row>
    <row r="86" spans="1:2" x14ac:dyDescent="0.25">
      <c r="A86" s="31" t="s">
        <v>153</v>
      </c>
      <c r="B86" s="12">
        <v>1</v>
      </c>
    </row>
    <row r="87" spans="1:2" x14ac:dyDescent="0.25">
      <c r="A87" s="15"/>
      <c r="B87" s="3"/>
    </row>
    <row r="88" spans="1:2" ht="31.5" x14ac:dyDescent="0.25">
      <c r="A88" s="13" t="s">
        <v>64</v>
      </c>
      <c r="B88" s="19"/>
    </row>
    <row r="89" spans="1:2" x14ac:dyDescent="0.25">
      <c r="A89" s="13"/>
      <c r="B89" s="19"/>
    </row>
    <row r="90" spans="1:2" x14ac:dyDescent="0.25">
      <c r="A90" s="13" t="s">
        <v>65</v>
      </c>
      <c r="B90" s="19"/>
    </row>
    <row r="91" spans="1:2" x14ac:dyDescent="0.25">
      <c r="A91" s="13" t="s">
        <v>66</v>
      </c>
      <c r="B91" s="19"/>
    </row>
    <row r="92" spans="1:2" ht="16.5" customHeight="1" x14ac:dyDescent="0.25">
      <c r="A92" s="37" t="s">
        <v>67</v>
      </c>
      <c r="B92" s="19">
        <v>3</v>
      </c>
    </row>
    <row r="93" spans="1:2" x14ac:dyDescent="0.25">
      <c r="A93" s="37" t="s">
        <v>68</v>
      </c>
      <c r="B93" s="19">
        <v>4</v>
      </c>
    </row>
    <row r="94" spans="1:2" x14ac:dyDescent="0.25">
      <c r="A94" s="37" t="s">
        <v>69</v>
      </c>
      <c r="B94" s="19">
        <v>5</v>
      </c>
    </row>
    <row r="95" spans="1:2" x14ac:dyDescent="0.25">
      <c r="A95" s="37" t="s">
        <v>71</v>
      </c>
      <c r="B95" s="19">
        <v>4</v>
      </c>
    </row>
    <row r="96" spans="1:2" x14ac:dyDescent="0.25">
      <c r="A96" s="14" t="s">
        <v>75</v>
      </c>
      <c r="B96" s="19">
        <v>1</v>
      </c>
    </row>
    <row r="97" spans="1:2" x14ac:dyDescent="0.25">
      <c r="A97" s="14" t="s">
        <v>76</v>
      </c>
      <c r="B97" s="19">
        <v>1</v>
      </c>
    </row>
    <row r="98" spans="1:2" x14ac:dyDescent="0.25">
      <c r="A98" s="14" t="s">
        <v>77</v>
      </c>
      <c r="B98" s="19">
        <v>1</v>
      </c>
    </row>
    <row r="99" spans="1:2" x14ac:dyDescent="0.25">
      <c r="A99" s="14" t="s">
        <v>78</v>
      </c>
      <c r="B99" s="19">
        <v>1</v>
      </c>
    </row>
    <row r="100" spans="1:2" x14ac:dyDescent="0.25">
      <c r="A100" s="14" t="s">
        <v>79</v>
      </c>
      <c r="B100" s="19">
        <v>1</v>
      </c>
    </row>
    <row r="101" spans="1:2" x14ac:dyDescent="0.25">
      <c r="A101" s="14" t="s">
        <v>80</v>
      </c>
      <c r="B101" s="19">
        <v>2</v>
      </c>
    </row>
    <row r="102" spans="1:2" x14ac:dyDescent="0.25">
      <c r="A102" s="14" t="s">
        <v>81</v>
      </c>
      <c r="B102" s="19">
        <v>1</v>
      </c>
    </row>
    <row r="103" spans="1:2" x14ac:dyDescent="0.25">
      <c r="A103" s="14"/>
      <c r="B103" s="19"/>
    </row>
    <row r="104" spans="1:2" x14ac:dyDescent="0.25">
      <c r="A104" s="13" t="s">
        <v>82</v>
      </c>
      <c r="B104" s="19"/>
    </row>
    <row r="105" spans="1:2" x14ac:dyDescent="0.25">
      <c r="A105" s="13" t="s">
        <v>72</v>
      </c>
      <c r="B105" s="19"/>
    </row>
    <row r="106" spans="1:2" x14ac:dyDescent="0.25">
      <c r="A106" s="37" t="s">
        <v>73</v>
      </c>
      <c r="B106" s="19">
        <v>5</v>
      </c>
    </row>
    <row r="107" spans="1:2" x14ac:dyDescent="0.25">
      <c r="A107" s="37" t="s">
        <v>74</v>
      </c>
      <c r="B107" s="19">
        <v>3</v>
      </c>
    </row>
    <row r="108" spans="1:2" x14ac:dyDescent="0.25">
      <c r="A108" s="37" t="s">
        <v>70</v>
      </c>
      <c r="B108" s="19">
        <v>1</v>
      </c>
    </row>
    <row r="109" spans="1:2" x14ac:dyDescent="0.25">
      <c r="A109" s="14" t="s">
        <v>83</v>
      </c>
      <c r="B109" s="19">
        <v>1</v>
      </c>
    </row>
    <row r="110" spans="1:2" x14ac:dyDescent="0.25">
      <c r="A110" s="14" t="s">
        <v>84</v>
      </c>
      <c r="B110" s="19">
        <v>1</v>
      </c>
    </row>
    <row r="111" spans="1:2" x14ac:dyDescent="0.25">
      <c r="A111" s="14" t="s">
        <v>85</v>
      </c>
      <c r="B111" s="19">
        <v>1</v>
      </c>
    </row>
    <row r="112" spans="1:2" x14ac:dyDescent="0.25">
      <c r="A112" s="14" t="s">
        <v>86</v>
      </c>
      <c r="B112" s="19">
        <v>2</v>
      </c>
    </row>
    <row r="113" spans="1:2" x14ac:dyDescent="0.25">
      <c r="A113" s="14" t="s">
        <v>87</v>
      </c>
      <c r="B113" s="19">
        <v>6</v>
      </c>
    </row>
    <row r="114" spans="1:2" x14ac:dyDescent="0.25">
      <c r="A114" s="14" t="s">
        <v>88</v>
      </c>
      <c r="B114" s="19">
        <v>9</v>
      </c>
    </row>
    <row r="115" spans="1:2" x14ac:dyDescent="0.25">
      <c r="A115" s="14"/>
      <c r="B115" s="19"/>
    </row>
    <row r="116" spans="1:2" x14ac:dyDescent="0.25">
      <c r="A116" s="13" t="s">
        <v>89</v>
      </c>
      <c r="B116" s="19"/>
    </row>
    <row r="117" spans="1:2" x14ac:dyDescent="0.25">
      <c r="A117" s="14" t="s">
        <v>90</v>
      </c>
      <c r="B117" s="19">
        <v>4</v>
      </c>
    </row>
    <row r="118" spans="1:2" x14ac:dyDescent="0.25">
      <c r="A118" s="14" t="s">
        <v>91</v>
      </c>
      <c r="B118" s="19">
        <v>2</v>
      </c>
    </row>
    <row r="119" spans="1:2" x14ac:dyDescent="0.25">
      <c r="A119" s="14" t="s">
        <v>92</v>
      </c>
      <c r="B119" s="19">
        <v>2</v>
      </c>
    </row>
    <row r="120" spans="1:2" x14ac:dyDescent="0.25">
      <c r="A120" s="13"/>
      <c r="B120" s="19"/>
    </row>
    <row r="121" spans="1:2" x14ac:dyDescent="0.25">
      <c r="A121" s="13" t="s">
        <v>93</v>
      </c>
      <c r="B121" s="19"/>
    </row>
    <row r="122" spans="1:2" x14ac:dyDescent="0.25">
      <c r="A122" s="32" t="s">
        <v>23</v>
      </c>
      <c r="B122" s="19">
        <v>6</v>
      </c>
    </row>
    <row r="123" spans="1:2" x14ac:dyDescent="0.25">
      <c r="A123" s="32" t="s">
        <v>24</v>
      </c>
      <c r="B123" s="19">
        <v>4</v>
      </c>
    </row>
    <row r="124" spans="1:2" x14ac:dyDescent="0.25">
      <c r="A124" s="32" t="s">
        <v>25</v>
      </c>
      <c r="B124" s="19">
        <v>1</v>
      </c>
    </row>
    <row r="125" spans="1:2" x14ac:dyDescent="0.25">
      <c r="A125" s="32" t="s">
        <v>94</v>
      </c>
      <c r="B125" s="19">
        <v>4</v>
      </c>
    </row>
    <row r="126" spans="1:2" x14ac:dyDescent="0.25">
      <c r="A126" s="32" t="s">
        <v>154</v>
      </c>
      <c r="B126" s="19">
        <v>4</v>
      </c>
    </row>
    <row r="127" spans="1:2" x14ac:dyDescent="0.25">
      <c r="A127" s="32" t="s">
        <v>15</v>
      </c>
      <c r="B127" s="19">
        <v>1</v>
      </c>
    </row>
    <row r="128" spans="1:2" x14ac:dyDescent="0.25">
      <c r="A128" s="32" t="s">
        <v>16</v>
      </c>
      <c r="B128" s="19">
        <v>1</v>
      </c>
    </row>
    <row r="129" spans="1:2" x14ac:dyDescent="0.25">
      <c r="A129" s="32" t="s">
        <v>95</v>
      </c>
      <c r="B129" s="19">
        <v>1</v>
      </c>
    </row>
    <row r="130" spans="1:2" x14ac:dyDescent="0.25">
      <c r="A130" s="32" t="s">
        <v>129</v>
      </c>
      <c r="B130" s="19">
        <v>1</v>
      </c>
    </row>
    <row r="131" spans="1:2" x14ac:dyDescent="0.25">
      <c r="A131" s="32" t="s">
        <v>155</v>
      </c>
      <c r="B131" s="19">
        <v>3</v>
      </c>
    </row>
    <row r="132" spans="1:2" x14ac:dyDescent="0.25">
      <c r="A132" s="32" t="s">
        <v>156</v>
      </c>
      <c r="B132" s="19">
        <v>2</v>
      </c>
    </row>
    <row r="133" spans="1:2" x14ac:dyDescent="0.25">
      <c r="A133" s="13"/>
      <c r="B133" s="19"/>
    </row>
    <row r="134" spans="1:2" x14ac:dyDescent="0.25">
      <c r="A134" s="13" t="s">
        <v>96</v>
      </c>
      <c r="B134" s="19"/>
    </row>
    <row r="135" spans="1:2" x14ac:dyDescent="0.25">
      <c r="A135" s="32" t="s">
        <v>36</v>
      </c>
      <c r="B135" s="19">
        <v>20</v>
      </c>
    </row>
    <row r="136" spans="1:2" x14ac:dyDescent="0.25">
      <c r="A136" s="32" t="s">
        <v>97</v>
      </c>
      <c r="B136" s="19">
        <v>20</v>
      </c>
    </row>
    <row r="137" spans="1:2" x14ac:dyDescent="0.25">
      <c r="A137" s="32" t="s">
        <v>98</v>
      </c>
      <c r="B137" s="19">
        <v>25</v>
      </c>
    </row>
    <row r="138" spans="1:2" x14ac:dyDescent="0.25">
      <c r="A138" s="32" t="s">
        <v>99</v>
      </c>
      <c r="B138" s="19">
        <v>5</v>
      </c>
    </row>
    <row r="139" spans="1:2" x14ac:dyDescent="0.25">
      <c r="A139" s="32" t="s">
        <v>100</v>
      </c>
      <c r="B139" s="19">
        <v>5</v>
      </c>
    </row>
    <row r="140" spans="1:2" x14ac:dyDescent="0.25">
      <c r="A140" s="32" t="s">
        <v>101</v>
      </c>
      <c r="B140" s="19">
        <v>2</v>
      </c>
    </row>
    <row r="141" spans="1:2" x14ac:dyDescent="0.25">
      <c r="A141" s="32" t="s">
        <v>102</v>
      </c>
      <c r="B141" s="19">
        <v>10</v>
      </c>
    </row>
    <row r="142" spans="1:2" x14ac:dyDescent="0.25">
      <c r="A142" s="32" t="s">
        <v>103</v>
      </c>
      <c r="B142" s="19">
        <v>1</v>
      </c>
    </row>
    <row r="143" spans="1:2" x14ac:dyDescent="0.25">
      <c r="A143" s="32" t="s">
        <v>104</v>
      </c>
      <c r="B143" s="19">
        <v>5</v>
      </c>
    </row>
    <row r="144" spans="1:2" x14ac:dyDescent="0.25">
      <c r="A144" s="32" t="s">
        <v>105</v>
      </c>
      <c r="B144" s="19">
        <v>5</v>
      </c>
    </row>
    <row r="145" spans="1:2" x14ac:dyDescent="0.25">
      <c r="A145" s="32" t="s">
        <v>106</v>
      </c>
      <c r="B145" s="19">
        <v>2</v>
      </c>
    </row>
    <row r="146" spans="1:2" x14ac:dyDescent="0.25">
      <c r="A146" s="32" t="s">
        <v>107</v>
      </c>
      <c r="B146" s="19">
        <v>10</v>
      </c>
    </row>
    <row r="147" spans="1:2" x14ac:dyDescent="0.25">
      <c r="A147" s="32" t="s">
        <v>108</v>
      </c>
      <c r="B147" s="19">
        <v>10</v>
      </c>
    </row>
    <row r="148" spans="1:2" x14ac:dyDescent="0.25">
      <c r="A148" s="32" t="s">
        <v>120</v>
      </c>
      <c r="B148" s="19">
        <v>10</v>
      </c>
    </row>
    <row r="149" spans="1:2" x14ac:dyDescent="0.25">
      <c r="A149" s="32" t="s">
        <v>157</v>
      </c>
      <c r="B149" s="19">
        <v>5</v>
      </c>
    </row>
    <row r="150" spans="1:2" x14ac:dyDescent="0.25">
      <c r="A150" s="32" t="s">
        <v>110</v>
      </c>
      <c r="B150" s="19">
        <v>10</v>
      </c>
    </row>
    <row r="151" spans="1:2" x14ac:dyDescent="0.25">
      <c r="A151" s="14" t="s">
        <v>111</v>
      </c>
      <c r="B151" s="19">
        <v>7</v>
      </c>
    </row>
    <row r="152" spans="1:2" x14ac:dyDescent="0.25">
      <c r="A152" s="14" t="s">
        <v>112</v>
      </c>
      <c r="B152" s="19">
        <v>5</v>
      </c>
    </row>
    <row r="153" spans="1:2" x14ac:dyDescent="0.25">
      <c r="A153" s="14" t="s">
        <v>118</v>
      </c>
      <c r="B153" s="19">
        <v>1</v>
      </c>
    </row>
    <row r="154" spans="1:2" x14ac:dyDescent="0.25">
      <c r="A154" s="15"/>
      <c r="B154" s="3"/>
    </row>
    <row r="155" spans="1:2" x14ac:dyDescent="0.25">
      <c r="A155" s="15"/>
      <c r="B155" s="3"/>
    </row>
    <row r="156" spans="1:2" x14ac:dyDescent="0.25">
      <c r="A156" s="15" t="s">
        <v>114</v>
      </c>
      <c r="B156" s="3">
        <v>2</v>
      </c>
    </row>
    <row r="157" spans="1:2" x14ac:dyDescent="0.25">
      <c r="A157" s="15" t="s">
        <v>115</v>
      </c>
      <c r="B157" s="3">
        <v>1</v>
      </c>
    </row>
    <row r="158" spans="1:2" x14ac:dyDescent="0.25">
      <c r="A158" s="15" t="s">
        <v>117</v>
      </c>
      <c r="B158" s="3">
        <v>1</v>
      </c>
    </row>
    <row r="159" spans="1:2" x14ac:dyDescent="0.25">
      <c r="A159" s="15" t="s">
        <v>119</v>
      </c>
      <c r="B159" s="3">
        <v>1</v>
      </c>
    </row>
    <row r="162" spans="1:3" x14ac:dyDescent="0.25">
      <c r="A162" s="1" t="s">
        <v>6</v>
      </c>
      <c r="B162" s="20">
        <v>1</v>
      </c>
      <c r="C162" s="1" t="s">
        <v>158</v>
      </c>
    </row>
    <row r="163" spans="1:3" x14ac:dyDescent="0.25">
      <c r="A163" s="1" t="s">
        <v>22</v>
      </c>
      <c r="B163" s="20">
        <v>2</v>
      </c>
      <c r="C163" s="1" t="s">
        <v>158</v>
      </c>
    </row>
    <row r="164" spans="1:3" x14ac:dyDescent="0.25">
      <c r="A164" s="1" t="s">
        <v>34</v>
      </c>
      <c r="B164" s="20">
        <v>2</v>
      </c>
      <c r="C164" s="1" t="s">
        <v>159</v>
      </c>
    </row>
    <row r="165" spans="1:3" x14ac:dyDescent="0.25">
      <c r="A165" s="1" t="s">
        <v>160</v>
      </c>
      <c r="B165" s="20">
        <v>1</v>
      </c>
      <c r="C165" s="1" t="s">
        <v>158</v>
      </c>
    </row>
    <row r="166" spans="1:3" x14ac:dyDescent="0.25">
      <c r="A166" s="1" t="s">
        <v>49</v>
      </c>
      <c r="B166" s="20">
        <v>20</v>
      </c>
      <c r="C166" s="1" t="s">
        <v>158</v>
      </c>
    </row>
    <row r="167" spans="1:3" x14ac:dyDescent="0.25">
      <c r="A167" s="1" t="s">
        <v>53</v>
      </c>
      <c r="B167" s="20">
        <v>10</v>
      </c>
      <c r="C167" s="1" t="s">
        <v>158</v>
      </c>
    </row>
    <row r="168" spans="1:3" x14ac:dyDescent="0.25">
      <c r="A168" s="1" t="s">
        <v>161</v>
      </c>
      <c r="B168" s="20">
        <v>10</v>
      </c>
      <c r="C168" s="1" t="s">
        <v>158</v>
      </c>
    </row>
    <row r="169" spans="1:3" x14ac:dyDescent="0.25">
      <c r="A169" s="1" t="s">
        <v>143</v>
      </c>
      <c r="B169" s="20">
        <v>60</v>
      </c>
      <c r="C169" s="1" t="s">
        <v>158</v>
      </c>
    </row>
    <row r="170" spans="1:3" x14ac:dyDescent="0.25">
      <c r="A170" s="1" t="s">
        <v>162</v>
      </c>
      <c r="B170" s="20">
        <v>1</v>
      </c>
      <c r="C170" s="1" t="s">
        <v>158</v>
      </c>
    </row>
    <row r="171" spans="1:3" x14ac:dyDescent="0.25">
      <c r="A171" s="1" t="s">
        <v>109</v>
      </c>
      <c r="B171" s="20">
        <v>1</v>
      </c>
      <c r="C171" s="1" t="s">
        <v>158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0"/>
  <sheetViews>
    <sheetView topLeftCell="A37" workbookViewId="0">
      <selection sqref="A1:XFD1048576"/>
    </sheetView>
  </sheetViews>
  <sheetFormatPr defaultColWidth="9.140625" defaultRowHeight="15.75" x14ac:dyDescent="0.25"/>
  <cols>
    <col min="1" max="1" width="52.7109375" style="1" customWidth="1"/>
    <col min="2" max="2" width="11.7109375" style="20" customWidth="1"/>
    <col min="3" max="3" width="11.7109375" style="1" customWidth="1"/>
    <col min="4" max="16384" width="9.140625" style="1"/>
  </cols>
  <sheetData>
    <row r="1" spans="1:2" x14ac:dyDescent="0.25">
      <c r="A1" s="2" t="s">
        <v>0</v>
      </c>
      <c r="B1" s="22" t="s">
        <v>1</v>
      </c>
    </row>
    <row r="2" spans="1:2" x14ac:dyDescent="0.25">
      <c r="A2" s="15"/>
      <c r="B2" s="3"/>
    </row>
    <row r="3" spans="1:2" x14ac:dyDescent="0.25">
      <c r="A3" s="2" t="s">
        <v>171</v>
      </c>
      <c r="B3" s="3">
        <v>1</v>
      </c>
    </row>
    <row r="4" spans="1:2" x14ac:dyDescent="0.25">
      <c r="A4" s="15"/>
      <c r="B4" s="3"/>
    </row>
    <row r="5" spans="1:2" x14ac:dyDescent="0.25">
      <c r="A5" s="4" t="s">
        <v>3</v>
      </c>
      <c r="B5" s="16"/>
    </row>
    <row r="6" spans="1:2" x14ac:dyDescent="0.25">
      <c r="A6" s="5" t="s">
        <v>4</v>
      </c>
      <c r="B6" s="16">
        <v>2</v>
      </c>
    </row>
    <row r="7" spans="1:2" x14ac:dyDescent="0.25">
      <c r="A7" s="5" t="s">
        <v>5</v>
      </c>
      <c r="B7" s="16">
        <v>1</v>
      </c>
    </row>
    <row r="8" spans="1:2" x14ac:dyDescent="0.25">
      <c r="A8" s="5" t="s">
        <v>7</v>
      </c>
      <c r="B8" s="16">
        <v>1</v>
      </c>
    </row>
    <row r="9" spans="1:2" x14ac:dyDescent="0.25">
      <c r="A9" s="5" t="s">
        <v>8</v>
      </c>
      <c r="B9" s="16">
        <v>6</v>
      </c>
    </row>
    <row r="10" spans="1:2" x14ac:dyDescent="0.25">
      <c r="A10" s="5" t="s">
        <v>9</v>
      </c>
      <c r="B10" s="16">
        <v>2</v>
      </c>
    </row>
    <row r="11" spans="1:2" x14ac:dyDescent="0.25">
      <c r="A11" s="5" t="s">
        <v>10</v>
      </c>
      <c r="B11" s="16">
        <v>2</v>
      </c>
    </row>
    <row r="12" spans="1:2" x14ac:dyDescent="0.25">
      <c r="A12" s="5" t="s">
        <v>11</v>
      </c>
      <c r="B12" s="16">
        <v>1</v>
      </c>
    </row>
    <row r="13" spans="1:2" x14ac:dyDescent="0.25">
      <c r="A13" s="5" t="s">
        <v>146</v>
      </c>
      <c r="B13" s="16">
        <v>1</v>
      </c>
    </row>
    <row r="14" spans="1:2" x14ac:dyDescent="0.25">
      <c r="A14" s="5" t="s">
        <v>145</v>
      </c>
      <c r="B14" s="16">
        <v>1</v>
      </c>
    </row>
    <row r="15" spans="1:2" x14ac:dyDescent="0.25">
      <c r="A15" s="15"/>
      <c r="B15" s="3"/>
    </row>
    <row r="16" spans="1:2" x14ac:dyDescent="0.25">
      <c r="A16" s="6" t="s">
        <v>12</v>
      </c>
      <c r="B16" s="17"/>
    </row>
    <row r="17" spans="1:2" x14ac:dyDescent="0.25">
      <c r="A17" s="7" t="s">
        <v>13</v>
      </c>
      <c r="B17" s="17">
        <v>1</v>
      </c>
    </row>
    <row r="18" spans="1:2" x14ac:dyDescent="0.25">
      <c r="A18" s="7" t="s">
        <v>14</v>
      </c>
      <c r="B18" s="17">
        <v>3</v>
      </c>
    </row>
    <row r="19" spans="1:2" x14ac:dyDescent="0.25">
      <c r="A19" s="7" t="s">
        <v>15</v>
      </c>
      <c r="B19" s="17">
        <v>2</v>
      </c>
    </row>
    <row r="20" spans="1:2" x14ac:dyDescent="0.25">
      <c r="A20" s="7" t="s">
        <v>16</v>
      </c>
      <c r="B20" s="17">
        <v>2</v>
      </c>
    </row>
    <row r="21" spans="1:2" x14ac:dyDescent="0.25">
      <c r="A21" s="7" t="s">
        <v>17</v>
      </c>
      <c r="B21" s="17">
        <v>1</v>
      </c>
    </row>
    <row r="22" spans="1:2" x14ac:dyDescent="0.25">
      <c r="A22" s="7" t="s">
        <v>144</v>
      </c>
      <c r="B22" s="17">
        <v>1</v>
      </c>
    </row>
    <row r="23" spans="1:2" x14ac:dyDescent="0.25">
      <c r="A23" s="7" t="s">
        <v>18</v>
      </c>
      <c r="B23" s="17">
        <v>1</v>
      </c>
    </row>
    <row r="24" spans="1:2" x14ac:dyDescent="0.25">
      <c r="A24" s="7" t="s">
        <v>19</v>
      </c>
      <c r="B24" s="17">
        <v>2</v>
      </c>
    </row>
    <row r="25" spans="1:2" x14ac:dyDescent="0.25">
      <c r="A25" s="7" t="s">
        <v>20</v>
      </c>
      <c r="B25" s="17">
        <v>2</v>
      </c>
    </row>
    <row r="26" spans="1:2" x14ac:dyDescent="0.25">
      <c r="A26" s="7" t="s">
        <v>21</v>
      </c>
      <c r="B26" s="17">
        <v>2</v>
      </c>
    </row>
    <row r="27" spans="1:2" x14ac:dyDescent="0.25">
      <c r="A27" s="7" t="s">
        <v>23</v>
      </c>
      <c r="B27" s="17">
        <v>1</v>
      </c>
    </row>
    <row r="28" spans="1:2" x14ac:dyDescent="0.25">
      <c r="A28" s="7" t="s">
        <v>24</v>
      </c>
      <c r="B28" s="17">
        <v>1</v>
      </c>
    </row>
    <row r="29" spans="1:2" x14ac:dyDescent="0.25">
      <c r="A29" s="7" t="s">
        <v>25</v>
      </c>
      <c r="B29" s="17">
        <v>1</v>
      </c>
    </row>
    <row r="30" spans="1:2" x14ac:dyDescent="0.25">
      <c r="A30" s="15"/>
      <c r="B30" s="3"/>
    </row>
    <row r="31" spans="1:2" ht="31.5" x14ac:dyDescent="0.25">
      <c r="A31" s="8" t="s">
        <v>26</v>
      </c>
      <c r="B31" s="18"/>
    </row>
    <row r="32" spans="1:2" x14ac:dyDescent="0.25">
      <c r="A32" s="9" t="s">
        <v>121</v>
      </c>
      <c r="B32" s="18">
        <v>2</v>
      </c>
    </row>
    <row r="33" spans="1:2" x14ac:dyDescent="0.25">
      <c r="A33" s="9" t="s">
        <v>10</v>
      </c>
      <c r="B33" s="18">
        <v>2</v>
      </c>
    </row>
    <row r="34" spans="1:2" x14ac:dyDescent="0.25">
      <c r="A34" s="9" t="s">
        <v>28</v>
      </c>
      <c r="B34" s="18">
        <v>1</v>
      </c>
    </row>
    <row r="35" spans="1:2" x14ac:dyDescent="0.25">
      <c r="A35" s="9" t="s">
        <v>29</v>
      </c>
      <c r="B35" s="18">
        <v>4</v>
      </c>
    </row>
    <row r="36" spans="1:2" x14ac:dyDescent="0.25">
      <c r="A36" s="9" t="s">
        <v>30</v>
      </c>
      <c r="B36" s="18">
        <v>2</v>
      </c>
    </row>
    <row r="37" spans="1:2" x14ac:dyDescent="0.25">
      <c r="A37" s="9" t="s">
        <v>116</v>
      </c>
      <c r="B37" s="18">
        <v>1</v>
      </c>
    </row>
    <row r="38" spans="1:2" x14ac:dyDescent="0.25">
      <c r="A38" s="15"/>
      <c r="B38" s="3"/>
    </row>
    <row r="39" spans="1:2" ht="31.5" x14ac:dyDescent="0.25">
      <c r="A39" s="10" t="s">
        <v>31</v>
      </c>
      <c r="B39" s="12"/>
    </row>
    <row r="40" spans="1:2" x14ac:dyDescent="0.25">
      <c r="A40" s="10"/>
      <c r="B40" s="12"/>
    </row>
    <row r="41" spans="1:2" x14ac:dyDescent="0.25">
      <c r="A41" s="10" t="s">
        <v>32</v>
      </c>
      <c r="B41" s="12"/>
    </row>
    <row r="42" spans="1:2" x14ac:dyDescent="0.25">
      <c r="A42" s="11" t="s">
        <v>33</v>
      </c>
      <c r="B42" s="12">
        <v>8</v>
      </c>
    </row>
    <row r="43" spans="1:2" x14ac:dyDescent="0.25">
      <c r="A43" s="11" t="s">
        <v>37</v>
      </c>
      <c r="B43" s="12">
        <v>8</v>
      </c>
    </row>
    <row r="44" spans="1:2" x14ac:dyDescent="0.25">
      <c r="A44" s="11" t="s">
        <v>38</v>
      </c>
      <c r="B44" s="12">
        <v>8</v>
      </c>
    </row>
    <row r="45" spans="1:2" x14ac:dyDescent="0.25">
      <c r="A45" s="11" t="s">
        <v>35</v>
      </c>
      <c r="B45" s="12">
        <v>8</v>
      </c>
    </row>
    <row r="46" spans="1:2" x14ac:dyDescent="0.25">
      <c r="A46" s="11" t="s">
        <v>132</v>
      </c>
      <c r="B46" s="12">
        <v>1</v>
      </c>
    </row>
    <row r="47" spans="1:2" x14ac:dyDescent="0.25">
      <c r="A47" s="11"/>
      <c r="B47" s="12"/>
    </row>
    <row r="48" spans="1:2" x14ac:dyDescent="0.25">
      <c r="A48" s="10" t="s">
        <v>39</v>
      </c>
      <c r="B48" s="12"/>
    </row>
    <row r="49" spans="1:2" x14ac:dyDescent="0.25">
      <c r="A49" s="11" t="s">
        <v>40</v>
      </c>
      <c r="B49" s="12">
        <v>1</v>
      </c>
    </row>
    <row r="50" spans="1:2" x14ac:dyDescent="0.25">
      <c r="A50" s="11" t="s">
        <v>41</v>
      </c>
      <c r="B50" s="12">
        <v>2</v>
      </c>
    </row>
    <row r="51" spans="1:2" x14ac:dyDescent="0.25">
      <c r="A51" s="11" t="s">
        <v>42</v>
      </c>
      <c r="B51" s="12">
        <v>4</v>
      </c>
    </row>
    <row r="52" spans="1:2" x14ac:dyDescent="0.25">
      <c r="A52" s="11" t="s">
        <v>27</v>
      </c>
      <c r="B52" s="12">
        <v>3</v>
      </c>
    </row>
    <row r="53" spans="1:2" x14ac:dyDescent="0.25">
      <c r="A53" s="10"/>
      <c r="B53" s="12"/>
    </row>
    <row r="54" spans="1:2" x14ac:dyDescent="0.25">
      <c r="A54" s="10" t="s">
        <v>43</v>
      </c>
      <c r="B54" s="12"/>
    </row>
    <row r="55" spans="1:2" x14ac:dyDescent="0.25">
      <c r="A55" s="31" t="s">
        <v>133</v>
      </c>
      <c r="B55" s="12">
        <v>10</v>
      </c>
    </row>
    <row r="56" spans="1:2" x14ac:dyDescent="0.25">
      <c r="A56" s="31" t="s">
        <v>44</v>
      </c>
      <c r="B56" s="12">
        <v>10</v>
      </c>
    </row>
    <row r="57" spans="1:2" x14ac:dyDescent="0.25">
      <c r="A57" s="31" t="s">
        <v>173</v>
      </c>
      <c r="B57" s="12">
        <v>15</v>
      </c>
    </row>
    <row r="58" spans="1:2" x14ac:dyDescent="0.25">
      <c r="A58" s="31" t="s">
        <v>148</v>
      </c>
      <c r="B58" s="12">
        <v>9</v>
      </c>
    </row>
    <row r="59" spans="1:2" x14ac:dyDescent="0.25">
      <c r="A59" s="31" t="s">
        <v>149</v>
      </c>
      <c r="B59" s="12">
        <v>10</v>
      </c>
    </row>
    <row r="60" spans="1:2" x14ac:dyDescent="0.25">
      <c r="A60" s="31" t="s">
        <v>51</v>
      </c>
      <c r="B60" s="12">
        <v>20</v>
      </c>
    </row>
    <row r="61" spans="1:2" x14ac:dyDescent="0.25">
      <c r="A61" s="31" t="s">
        <v>134</v>
      </c>
      <c r="B61" s="12">
        <v>28</v>
      </c>
    </row>
    <row r="62" spans="1:2" x14ac:dyDescent="0.25">
      <c r="A62" s="31" t="s">
        <v>52</v>
      </c>
      <c r="B62" s="12">
        <v>10</v>
      </c>
    </row>
    <row r="63" spans="1:2" x14ac:dyDescent="0.25">
      <c r="A63" s="31" t="s">
        <v>54</v>
      </c>
      <c r="B63" s="12">
        <v>20</v>
      </c>
    </row>
    <row r="64" spans="1:2" x14ac:dyDescent="0.25">
      <c r="A64" s="31" t="s">
        <v>135</v>
      </c>
      <c r="B64" s="12">
        <v>40</v>
      </c>
    </row>
    <row r="65" spans="1:2" x14ac:dyDescent="0.25">
      <c r="A65" s="31" t="s">
        <v>55</v>
      </c>
      <c r="B65" s="12">
        <v>10</v>
      </c>
    </row>
    <row r="66" spans="1:2" x14ac:dyDescent="0.25">
      <c r="A66" s="31" t="s">
        <v>56</v>
      </c>
      <c r="B66" s="12">
        <v>10</v>
      </c>
    </row>
    <row r="67" spans="1:2" x14ac:dyDescent="0.25">
      <c r="A67" s="31" t="s">
        <v>147</v>
      </c>
      <c r="B67" s="12">
        <v>50</v>
      </c>
    </row>
    <row r="68" spans="1:2" x14ac:dyDescent="0.25">
      <c r="A68" s="31" t="s">
        <v>57</v>
      </c>
      <c r="B68" s="12">
        <v>1</v>
      </c>
    </row>
    <row r="69" spans="1:2" x14ac:dyDescent="0.25">
      <c r="A69" s="31" t="s">
        <v>58</v>
      </c>
      <c r="B69" s="12">
        <v>5</v>
      </c>
    </row>
    <row r="70" spans="1:2" x14ac:dyDescent="0.25">
      <c r="A70" s="31" t="s">
        <v>59</v>
      </c>
      <c r="B70" s="12">
        <v>50</v>
      </c>
    </row>
    <row r="71" spans="1:2" x14ac:dyDescent="0.25">
      <c r="A71" s="31" t="s">
        <v>128</v>
      </c>
      <c r="B71" s="12">
        <v>1</v>
      </c>
    </row>
    <row r="72" spans="1:2" x14ac:dyDescent="0.25">
      <c r="A72" s="31" t="s">
        <v>60</v>
      </c>
      <c r="B72" s="12">
        <v>1</v>
      </c>
    </row>
    <row r="73" spans="1:2" x14ac:dyDescent="0.25">
      <c r="A73" s="31" t="s">
        <v>136</v>
      </c>
      <c r="B73" s="12">
        <v>20</v>
      </c>
    </row>
    <row r="74" spans="1:2" x14ac:dyDescent="0.25">
      <c r="A74" s="31" t="s">
        <v>61</v>
      </c>
      <c r="B74" s="12">
        <v>10</v>
      </c>
    </row>
    <row r="75" spans="1:2" x14ac:dyDescent="0.25">
      <c r="A75" s="31" t="s">
        <v>62</v>
      </c>
      <c r="B75" s="12">
        <v>10</v>
      </c>
    </row>
    <row r="76" spans="1:2" x14ac:dyDescent="0.25">
      <c r="A76" s="31" t="s">
        <v>137</v>
      </c>
      <c r="B76" s="12">
        <v>1</v>
      </c>
    </row>
    <row r="77" spans="1:2" x14ac:dyDescent="0.25">
      <c r="A77" s="31" t="s">
        <v>138</v>
      </c>
      <c r="B77" s="12">
        <v>25</v>
      </c>
    </row>
    <row r="78" spans="1:2" x14ac:dyDescent="0.25">
      <c r="A78" s="31" t="s">
        <v>139</v>
      </c>
      <c r="B78" s="12">
        <v>10</v>
      </c>
    </row>
    <row r="79" spans="1:2" x14ac:dyDescent="0.25">
      <c r="A79" s="31" t="s">
        <v>141</v>
      </c>
      <c r="B79" s="12">
        <v>20</v>
      </c>
    </row>
    <row r="80" spans="1:2" x14ac:dyDescent="0.25">
      <c r="A80" s="31" t="s">
        <v>142</v>
      </c>
      <c r="B80" s="12">
        <v>30</v>
      </c>
    </row>
    <row r="81" spans="1:2" x14ac:dyDescent="0.25">
      <c r="A81" s="31" t="s">
        <v>151</v>
      </c>
      <c r="B81" s="12">
        <v>10</v>
      </c>
    </row>
    <row r="82" spans="1:2" x14ac:dyDescent="0.25">
      <c r="A82" s="31" t="s">
        <v>152</v>
      </c>
      <c r="B82" s="12">
        <v>1</v>
      </c>
    </row>
    <row r="83" spans="1:2" x14ac:dyDescent="0.25">
      <c r="A83" s="31" t="s">
        <v>153</v>
      </c>
      <c r="B83" s="12">
        <v>1</v>
      </c>
    </row>
    <row r="84" spans="1:2" x14ac:dyDescent="0.25">
      <c r="A84" s="15"/>
      <c r="B84" s="3"/>
    </row>
    <row r="85" spans="1:2" ht="31.5" x14ac:dyDescent="0.25">
      <c r="A85" s="13" t="s">
        <v>64</v>
      </c>
      <c r="B85" s="19"/>
    </row>
    <row r="86" spans="1:2" x14ac:dyDescent="0.25">
      <c r="A86" s="13"/>
      <c r="B86" s="19"/>
    </row>
    <row r="87" spans="1:2" x14ac:dyDescent="0.25">
      <c r="A87" s="13" t="s">
        <v>65</v>
      </c>
      <c r="B87" s="19"/>
    </row>
    <row r="88" spans="1:2" x14ac:dyDescent="0.25">
      <c r="A88" s="13" t="s">
        <v>66</v>
      </c>
      <c r="B88" s="19"/>
    </row>
    <row r="89" spans="1:2" ht="16.5" customHeight="1" x14ac:dyDescent="0.25">
      <c r="A89" s="37" t="s">
        <v>67</v>
      </c>
      <c r="B89" s="19">
        <v>3</v>
      </c>
    </row>
    <row r="90" spans="1:2" x14ac:dyDescent="0.25">
      <c r="A90" s="37" t="s">
        <v>68</v>
      </c>
      <c r="B90" s="19">
        <v>4</v>
      </c>
    </row>
    <row r="91" spans="1:2" x14ac:dyDescent="0.25">
      <c r="A91" s="37" t="s">
        <v>69</v>
      </c>
      <c r="B91" s="19">
        <v>5</v>
      </c>
    </row>
    <row r="92" spans="1:2" x14ac:dyDescent="0.25">
      <c r="A92" s="37" t="s">
        <v>71</v>
      </c>
      <c r="B92" s="19">
        <v>4</v>
      </c>
    </row>
    <row r="93" spans="1:2" x14ac:dyDescent="0.25">
      <c r="A93" s="14" t="s">
        <v>75</v>
      </c>
      <c r="B93" s="19">
        <v>1</v>
      </c>
    </row>
    <row r="94" spans="1:2" x14ac:dyDescent="0.25">
      <c r="A94" s="14" t="s">
        <v>76</v>
      </c>
      <c r="B94" s="19">
        <v>1</v>
      </c>
    </row>
    <row r="95" spans="1:2" x14ac:dyDescent="0.25">
      <c r="A95" s="14" t="s">
        <v>77</v>
      </c>
      <c r="B95" s="19">
        <v>1</v>
      </c>
    </row>
    <row r="96" spans="1:2" x14ac:dyDescent="0.25">
      <c r="A96" s="14" t="s">
        <v>78</v>
      </c>
      <c r="B96" s="19">
        <v>1</v>
      </c>
    </row>
    <row r="97" spans="1:2" x14ac:dyDescent="0.25">
      <c r="A97" s="14" t="s">
        <v>79</v>
      </c>
      <c r="B97" s="19">
        <v>1</v>
      </c>
    </row>
    <row r="98" spans="1:2" x14ac:dyDescent="0.25">
      <c r="A98" s="14" t="s">
        <v>80</v>
      </c>
      <c r="B98" s="19">
        <v>2</v>
      </c>
    </row>
    <row r="99" spans="1:2" x14ac:dyDescent="0.25">
      <c r="A99" s="14" t="s">
        <v>81</v>
      </c>
      <c r="B99" s="19">
        <v>1</v>
      </c>
    </row>
    <row r="100" spans="1:2" x14ac:dyDescent="0.25">
      <c r="A100" s="14"/>
      <c r="B100" s="19"/>
    </row>
    <row r="101" spans="1:2" x14ac:dyDescent="0.25">
      <c r="A101" s="13" t="s">
        <v>82</v>
      </c>
      <c r="B101" s="19"/>
    </row>
    <row r="102" spans="1:2" x14ac:dyDescent="0.25">
      <c r="A102" s="13" t="s">
        <v>72</v>
      </c>
      <c r="B102" s="19"/>
    </row>
    <row r="103" spans="1:2" x14ac:dyDescent="0.25">
      <c r="A103" s="37" t="s">
        <v>73</v>
      </c>
      <c r="B103" s="19">
        <v>5</v>
      </c>
    </row>
    <row r="104" spans="1:2" x14ac:dyDescent="0.25">
      <c r="A104" s="37" t="s">
        <v>74</v>
      </c>
      <c r="B104" s="19">
        <v>3</v>
      </c>
    </row>
    <row r="105" spans="1:2" x14ac:dyDescent="0.25">
      <c r="A105" s="37" t="s">
        <v>70</v>
      </c>
      <c r="B105" s="19">
        <v>1</v>
      </c>
    </row>
    <row r="106" spans="1:2" x14ac:dyDescent="0.25">
      <c r="A106" s="14" t="s">
        <v>83</v>
      </c>
      <c r="B106" s="19">
        <v>1</v>
      </c>
    </row>
    <row r="107" spans="1:2" x14ac:dyDescent="0.25">
      <c r="A107" s="14" t="s">
        <v>84</v>
      </c>
      <c r="B107" s="19">
        <v>1</v>
      </c>
    </row>
    <row r="108" spans="1:2" x14ac:dyDescent="0.25">
      <c r="A108" s="14" t="s">
        <v>85</v>
      </c>
      <c r="B108" s="19">
        <v>1</v>
      </c>
    </row>
    <row r="109" spans="1:2" x14ac:dyDescent="0.25">
      <c r="A109" s="14" t="s">
        <v>86</v>
      </c>
      <c r="B109" s="19">
        <v>2</v>
      </c>
    </row>
    <row r="110" spans="1:2" x14ac:dyDescent="0.25">
      <c r="A110" s="14" t="s">
        <v>87</v>
      </c>
      <c r="B110" s="19">
        <v>6</v>
      </c>
    </row>
    <row r="111" spans="1:2" x14ac:dyDescent="0.25">
      <c r="A111" s="14" t="s">
        <v>88</v>
      </c>
      <c r="B111" s="19">
        <v>9</v>
      </c>
    </row>
    <row r="112" spans="1:2" x14ac:dyDescent="0.25">
      <c r="A112" s="14"/>
      <c r="B112" s="19"/>
    </row>
    <row r="113" spans="1:2" x14ac:dyDescent="0.25">
      <c r="A113" s="13" t="s">
        <v>89</v>
      </c>
      <c r="B113" s="19"/>
    </row>
    <row r="114" spans="1:2" x14ac:dyDescent="0.25">
      <c r="A114" s="14" t="s">
        <v>90</v>
      </c>
      <c r="B114" s="19">
        <v>4</v>
      </c>
    </row>
    <row r="115" spans="1:2" x14ac:dyDescent="0.25">
      <c r="A115" s="14" t="s">
        <v>91</v>
      </c>
      <c r="B115" s="19">
        <v>2</v>
      </c>
    </row>
    <row r="116" spans="1:2" x14ac:dyDescent="0.25">
      <c r="A116" s="14" t="s">
        <v>92</v>
      </c>
      <c r="B116" s="19">
        <v>2</v>
      </c>
    </row>
    <row r="117" spans="1:2" x14ac:dyDescent="0.25">
      <c r="A117" s="13"/>
      <c r="B117" s="19"/>
    </row>
    <row r="118" spans="1:2" x14ac:dyDescent="0.25">
      <c r="A118" s="13" t="s">
        <v>93</v>
      </c>
      <c r="B118" s="19"/>
    </row>
    <row r="119" spans="1:2" x14ac:dyDescent="0.25">
      <c r="A119" s="32" t="s">
        <v>23</v>
      </c>
      <c r="B119" s="19">
        <v>6</v>
      </c>
    </row>
    <row r="120" spans="1:2" x14ac:dyDescent="0.25">
      <c r="A120" s="32" t="s">
        <v>24</v>
      </c>
      <c r="B120" s="19">
        <v>4</v>
      </c>
    </row>
    <row r="121" spans="1:2" x14ac:dyDescent="0.25">
      <c r="A121" s="32" t="s">
        <v>25</v>
      </c>
      <c r="B121" s="19">
        <v>1</v>
      </c>
    </row>
    <row r="122" spans="1:2" x14ac:dyDescent="0.25">
      <c r="A122" s="32" t="s">
        <v>94</v>
      </c>
      <c r="B122" s="19">
        <v>4</v>
      </c>
    </row>
    <row r="123" spans="1:2" x14ac:dyDescent="0.25">
      <c r="A123" s="32" t="s">
        <v>154</v>
      </c>
      <c r="B123" s="19">
        <v>4</v>
      </c>
    </row>
    <row r="124" spans="1:2" x14ac:dyDescent="0.25">
      <c r="A124" s="32" t="s">
        <v>15</v>
      </c>
      <c r="B124" s="19">
        <v>1</v>
      </c>
    </row>
    <row r="125" spans="1:2" x14ac:dyDescent="0.25">
      <c r="A125" s="32" t="s">
        <v>16</v>
      </c>
      <c r="B125" s="19">
        <v>1</v>
      </c>
    </row>
    <row r="126" spans="1:2" x14ac:dyDescent="0.25">
      <c r="A126" s="32" t="s">
        <v>95</v>
      </c>
      <c r="B126" s="19">
        <v>1</v>
      </c>
    </row>
    <row r="127" spans="1:2" x14ac:dyDescent="0.25">
      <c r="A127" s="32" t="s">
        <v>129</v>
      </c>
      <c r="B127" s="19">
        <v>1</v>
      </c>
    </row>
    <row r="128" spans="1:2" x14ac:dyDescent="0.25">
      <c r="A128" s="32" t="s">
        <v>155</v>
      </c>
      <c r="B128" s="19">
        <v>3</v>
      </c>
    </row>
    <row r="129" spans="1:2" x14ac:dyDescent="0.25">
      <c r="A129" s="32" t="s">
        <v>156</v>
      </c>
      <c r="B129" s="19">
        <v>2</v>
      </c>
    </row>
    <row r="130" spans="1:2" x14ac:dyDescent="0.25">
      <c r="A130" s="13"/>
      <c r="B130" s="19"/>
    </row>
    <row r="131" spans="1:2" x14ac:dyDescent="0.25">
      <c r="A131" s="13" t="s">
        <v>96</v>
      </c>
      <c r="B131" s="19"/>
    </row>
    <row r="132" spans="1:2" x14ac:dyDescent="0.25">
      <c r="A132" s="32" t="s">
        <v>36</v>
      </c>
      <c r="B132" s="19">
        <v>20</v>
      </c>
    </row>
    <row r="133" spans="1:2" x14ac:dyDescent="0.25">
      <c r="A133" s="32" t="s">
        <v>97</v>
      </c>
      <c r="B133" s="19">
        <v>20</v>
      </c>
    </row>
    <row r="134" spans="1:2" x14ac:dyDescent="0.25">
      <c r="A134" s="32" t="s">
        <v>98</v>
      </c>
      <c r="B134" s="19">
        <v>15</v>
      </c>
    </row>
    <row r="135" spans="1:2" x14ac:dyDescent="0.25">
      <c r="A135" s="32" t="s">
        <v>99</v>
      </c>
      <c r="B135" s="19">
        <v>5</v>
      </c>
    </row>
    <row r="136" spans="1:2" x14ac:dyDescent="0.25">
      <c r="A136" s="32" t="s">
        <v>175</v>
      </c>
      <c r="B136" s="19">
        <v>5</v>
      </c>
    </row>
    <row r="137" spans="1:2" x14ac:dyDescent="0.25">
      <c r="A137" s="32" t="s">
        <v>101</v>
      </c>
      <c r="B137" s="19">
        <v>2</v>
      </c>
    </row>
    <row r="138" spans="1:2" x14ac:dyDescent="0.25">
      <c r="A138" s="32" t="s">
        <v>102</v>
      </c>
      <c r="B138" s="19">
        <v>10</v>
      </c>
    </row>
    <row r="139" spans="1:2" x14ac:dyDescent="0.25">
      <c r="A139" s="32" t="s">
        <v>103</v>
      </c>
      <c r="B139" s="19">
        <v>1</v>
      </c>
    </row>
    <row r="140" spans="1:2" x14ac:dyDescent="0.25">
      <c r="A140" s="32" t="s">
        <v>104</v>
      </c>
      <c r="B140" s="19">
        <v>5</v>
      </c>
    </row>
    <row r="141" spans="1:2" x14ac:dyDescent="0.25">
      <c r="A141" s="32" t="s">
        <v>105</v>
      </c>
      <c r="B141" s="19">
        <v>10</v>
      </c>
    </row>
    <row r="142" spans="1:2" x14ac:dyDescent="0.25">
      <c r="A142" s="32" t="s">
        <v>174</v>
      </c>
      <c r="B142" s="19">
        <v>2</v>
      </c>
    </row>
    <row r="143" spans="1:2" x14ac:dyDescent="0.25">
      <c r="A143" s="32" t="s">
        <v>107</v>
      </c>
      <c r="B143" s="19">
        <v>10</v>
      </c>
    </row>
    <row r="144" spans="1:2" x14ac:dyDescent="0.25">
      <c r="A144" s="32" t="s">
        <v>108</v>
      </c>
      <c r="B144" s="19">
        <v>10</v>
      </c>
    </row>
    <row r="145" spans="1:2" x14ac:dyDescent="0.25">
      <c r="A145" s="32" t="s">
        <v>120</v>
      </c>
      <c r="B145" s="19">
        <v>10</v>
      </c>
    </row>
    <row r="146" spans="1:2" x14ac:dyDescent="0.25">
      <c r="A146" s="32" t="s">
        <v>110</v>
      </c>
      <c r="B146" s="19">
        <v>10</v>
      </c>
    </row>
    <row r="147" spans="1:2" x14ac:dyDescent="0.25">
      <c r="A147" s="14" t="s">
        <v>111</v>
      </c>
      <c r="B147" s="19">
        <v>7</v>
      </c>
    </row>
    <row r="148" spans="1:2" x14ac:dyDescent="0.25">
      <c r="A148" s="14" t="s">
        <v>112</v>
      </c>
      <c r="B148" s="19">
        <v>5</v>
      </c>
    </row>
    <row r="149" spans="1:2" x14ac:dyDescent="0.25">
      <c r="A149" s="14" t="s">
        <v>118</v>
      </c>
      <c r="B149" s="19">
        <v>1</v>
      </c>
    </row>
    <row r="150" spans="1:2" x14ac:dyDescent="0.25">
      <c r="A150" s="15"/>
      <c r="B150" s="3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rowBreaks count="3" manualBreakCount="3">
    <brk id="37" max="16383" man="1"/>
    <brk id="83" max="16383" man="1"/>
    <brk id="1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1"/>
  <sheetViews>
    <sheetView topLeftCell="A28" workbookViewId="0">
      <selection sqref="A1:XFD1048576"/>
    </sheetView>
  </sheetViews>
  <sheetFormatPr defaultColWidth="9.140625" defaultRowHeight="15.75" x14ac:dyDescent="0.25"/>
  <cols>
    <col min="1" max="1" width="52.7109375" style="1" customWidth="1"/>
    <col min="2" max="2" width="11.7109375" style="20" customWidth="1"/>
    <col min="3" max="3" width="11.7109375" style="1" customWidth="1"/>
    <col min="4" max="16384" width="9.140625" style="1"/>
  </cols>
  <sheetData>
    <row r="1" spans="1:2" x14ac:dyDescent="0.25">
      <c r="A1" s="2" t="s">
        <v>0</v>
      </c>
      <c r="B1" s="22" t="s">
        <v>1</v>
      </c>
    </row>
    <row r="2" spans="1:2" x14ac:dyDescent="0.25">
      <c r="A2" s="15"/>
      <c r="B2" s="3"/>
    </row>
    <row r="3" spans="1:2" x14ac:dyDescent="0.25">
      <c r="A3" s="2" t="s">
        <v>171</v>
      </c>
      <c r="B3" s="3">
        <v>1</v>
      </c>
    </row>
    <row r="4" spans="1:2" x14ac:dyDescent="0.25">
      <c r="A4" s="15"/>
      <c r="B4" s="3"/>
    </row>
    <row r="5" spans="1:2" x14ac:dyDescent="0.25">
      <c r="A5" s="4" t="s">
        <v>177</v>
      </c>
      <c r="B5" s="16"/>
    </row>
    <row r="6" spans="1:2" x14ac:dyDescent="0.25">
      <c r="A6" s="5" t="s">
        <v>4</v>
      </c>
      <c r="B6" s="16">
        <v>2</v>
      </c>
    </row>
    <row r="7" spans="1:2" x14ac:dyDescent="0.25">
      <c r="A7" s="5" t="s">
        <v>5</v>
      </c>
      <c r="B7" s="16">
        <v>1</v>
      </c>
    </row>
    <row r="8" spans="1:2" x14ac:dyDescent="0.25">
      <c r="A8" s="5" t="s">
        <v>8</v>
      </c>
      <c r="B8" s="16">
        <v>6</v>
      </c>
    </row>
    <row r="9" spans="1:2" x14ac:dyDescent="0.25">
      <c r="A9" s="5" t="s">
        <v>11</v>
      </c>
      <c r="B9" s="16">
        <v>1</v>
      </c>
    </row>
    <row r="10" spans="1:2" x14ac:dyDescent="0.25">
      <c r="A10" s="5" t="s">
        <v>180</v>
      </c>
      <c r="B10" s="16">
        <v>1</v>
      </c>
    </row>
    <row r="11" spans="1:2" x14ac:dyDescent="0.25">
      <c r="A11" s="5" t="s">
        <v>10</v>
      </c>
      <c r="B11" s="16">
        <v>2</v>
      </c>
    </row>
    <row r="12" spans="1:2" x14ac:dyDescent="0.25">
      <c r="A12" s="5" t="s">
        <v>146</v>
      </c>
      <c r="B12" s="16">
        <v>1</v>
      </c>
    </row>
    <row r="13" spans="1:2" x14ac:dyDescent="0.25">
      <c r="A13" s="5" t="s">
        <v>145</v>
      </c>
      <c r="B13" s="16">
        <v>1</v>
      </c>
    </row>
    <row r="14" spans="1:2" x14ac:dyDescent="0.25">
      <c r="A14" s="5" t="s">
        <v>9</v>
      </c>
      <c r="B14" s="16">
        <v>2</v>
      </c>
    </row>
    <row r="15" spans="1:2" x14ac:dyDescent="0.25">
      <c r="A15" s="15"/>
      <c r="B15" s="3"/>
    </row>
    <row r="16" spans="1:2" x14ac:dyDescent="0.25">
      <c r="A16" s="6" t="s">
        <v>12</v>
      </c>
      <c r="B16" s="17"/>
    </row>
    <row r="17" spans="1:2" x14ac:dyDescent="0.25">
      <c r="A17" s="7" t="s">
        <v>13</v>
      </c>
      <c r="B17" s="17">
        <v>1</v>
      </c>
    </row>
    <row r="18" spans="1:2" x14ac:dyDescent="0.25">
      <c r="A18" s="7" t="s">
        <v>14</v>
      </c>
      <c r="B18" s="17">
        <v>3</v>
      </c>
    </row>
    <row r="19" spans="1:2" x14ac:dyDescent="0.25">
      <c r="A19" s="7" t="s">
        <v>15</v>
      </c>
      <c r="B19" s="17">
        <v>2</v>
      </c>
    </row>
    <row r="20" spans="1:2" x14ac:dyDescent="0.25">
      <c r="A20" s="7" t="s">
        <v>16</v>
      </c>
      <c r="B20" s="17">
        <v>2</v>
      </c>
    </row>
    <row r="21" spans="1:2" x14ac:dyDescent="0.25">
      <c r="A21" s="7" t="s">
        <v>17</v>
      </c>
      <c r="B21" s="17">
        <v>1</v>
      </c>
    </row>
    <row r="22" spans="1:2" x14ac:dyDescent="0.25">
      <c r="A22" s="7" t="s">
        <v>144</v>
      </c>
      <c r="B22" s="17">
        <v>1</v>
      </c>
    </row>
    <row r="23" spans="1:2" x14ac:dyDescent="0.25">
      <c r="A23" s="7" t="s">
        <v>18</v>
      </c>
      <c r="B23" s="17">
        <v>1</v>
      </c>
    </row>
    <row r="24" spans="1:2" x14ac:dyDescent="0.25">
      <c r="A24" s="7" t="s">
        <v>19</v>
      </c>
      <c r="B24" s="17">
        <v>2</v>
      </c>
    </row>
    <row r="25" spans="1:2" x14ac:dyDescent="0.25">
      <c r="A25" s="7" t="s">
        <v>20</v>
      </c>
      <c r="B25" s="17">
        <v>2</v>
      </c>
    </row>
    <row r="26" spans="1:2" x14ac:dyDescent="0.25">
      <c r="A26" s="7" t="s">
        <v>21</v>
      </c>
      <c r="B26" s="17">
        <v>2</v>
      </c>
    </row>
    <row r="27" spans="1:2" x14ac:dyDescent="0.25">
      <c r="A27" s="7" t="s">
        <v>23</v>
      </c>
      <c r="B27" s="17">
        <v>1</v>
      </c>
    </row>
    <row r="28" spans="1:2" x14ac:dyDescent="0.25">
      <c r="A28" s="7" t="s">
        <v>24</v>
      </c>
      <c r="B28" s="17">
        <v>1</v>
      </c>
    </row>
    <row r="29" spans="1:2" x14ac:dyDescent="0.25">
      <c r="A29" s="7" t="s">
        <v>25</v>
      </c>
      <c r="B29" s="17">
        <v>1</v>
      </c>
    </row>
    <row r="30" spans="1:2" x14ac:dyDescent="0.25">
      <c r="A30" s="15"/>
      <c r="B30" s="3"/>
    </row>
    <row r="31" spans="1:2" ht="31.5" x14ac:dyDescent="0.25">
      <c r="A31" s="8" t="s">
        <v>26</v>
      </c>
      <c r="B31" s="18"/>
    </row>
    <row r="32" spans="1:2" x14ac:dyDescent="0.25">
      <c r="A32" s="9" t="s">
        <v>121</v>
      </c>
      <c r="B32" s="18">
        <v>2</v>
      </c>
    </row>
    <row r="33" spans="1:2" x14ac:dyDescent="0.25">
      <c r="A33" s="9" t="s">
        <v>10</v>
      </c>
      <c r="B33" s="18">
        <v>2</v>
      </c>
    </row>
    <row r="34" spans="1:2" x14ac:dyDescent="0.25">
      <c r="A34" s="9" t="s">
        <v>28</v>
      </c>
      <c r="B34" s="18">
        <v>1</v>
      </c>
    </row>
    <row r="35" spans="1:2" x14ac:dyDescent="0.25">
      <c r="A35" s="9" t="s">
        <v>29</v>
      </c>
      <c r="B35" s="18">
        <v>4</v>
      </c>
    </row>
    <row r="36" spans="1:2" x14ac:dyDescent="0.25">
      <c r="A36" s="9" t="s">
        <v>30</v>
      </c>
      <c r="B36" s="18">
        <v>2</v>
      </c>
    </row>
    <row r="37" spans="1:2" x14ac:dyDescent="0.25">
      <c r="A37" s="9" t="s">
        <v>116</v>
      </c>
      <c r="B37" s="18">
        <v>1</v>
      </c>
    </row>
    <row r="38" spans="1:2" x14ac:dyDescent="0.25">
      <c r="A38" s="15"/>
      <c r="B38" s="3"/>
    </row>
    <row r="39" spans="1:2" ht="31.5" x14ac:dyDescent="0.25">
      <c r="A39" s="10" t="s">
        <v>31</v>
      </c>
      <c r="B39" s="12"/>
    </row>
    <row r="40" spans="1:2" x14ac:dyDescent="0.25">
      <c r="A40" s="10"/>
      <c r="B40" s="12"/>
    </row>
    <row r="41" spans="1:2" x14ac:dyDescent="0.25">
      <c r="A41" s="10" t="s">
        <v>32</v>
      </c>
      <c r="B41" s="12"/>
    </row>
    <row r="42" spans="1:2" x14ac:dyDescent="0.25">
      <c r="A42" s="11" t="s">
        <v>33</v>
      </c>
      <c r="B42" s="12">
        <v>8</v>
      </c>
    </row>
    <row r="43" spans="1:2" x14ac:dyDescent="0.25">
      <c r="A43" s="11" t="s">
        <v>37</v>
      </c>
      <c r="B43" s="12">
        <v>8</v>
      </c>
    </row>
    <row r="44" spans="1:2" x14ac:dyDescent="0.25">
      <c r="A44" s="11" t="s">
        <v>38</v>
      </c>
      <c r="B44" s="12">
        <v>8</v>
      </c>
    </row>
    <row r="45" spans="1:2" x14ac:dyDescent="0.25">
      <c r="A45" s="11" t="s">
        <v>35</v>
      </c>
      <c r="B45" s="12">
        <v>8</v>
      </c>
    </row>
    <row r="46" spans="1:2" x14ac:dyDescent="0.25">
      <c r="A46" s="11" t="s">
        <v>132</v>
      </c>
      <c r="B46" s="12">
        <v>1</v>
      </c>
    </row>
    <row r="47" spans="1:2" x14ac:dyDescent="0.25">
      <c r="A47" s="11"/>
      <c r="B47" s="12"/>
    </row>
    <row r="48" spans="1:2" x14ac:dyDescent="0.25">
      <c r="A48" s="10" t="s">
        <v>39</v>
      </c>
      <c r="B48" s="12"/>
    </row>
    <row r="49" spans="1:2" x14ac:dyDescent="0.25">
      <c r="A49" s="11" t="s">
        <v>40</v>
      </c>
      <c r="B49" s="12">
        <v>1</v>
      </c>
    </row>
    <row r="50" spans="1:2" x14ac:dyDescent="0.25">
      <c r="A50" s="11" t="s">
        <v>41</v>
      </c>
      <c r="B50" s="12">
        <v>2</v>
      </c>
    </row>
    <row r="51" spans="1:2" x14ac:dyDescent="0.25">
      <c r="A51" s="11" t="s">
        <v>42</v>
      </c>
      <c r="B51" s="12">
        <v>4</v>
      </c>
    </row>
    <row r="52" spans="1:2" x14ac:dyDescent="0.25">
      <c r="A52" s="11" t="s">
        <v>27</v>
      </c>
      <c r="B52" s="12">
        <v>3</v>
      </c>
    </row>
    <row r="53" spans="1:2" x14ac:dyDescent="0.25">
      <c r="A53" s="10"/>
      <c r="B53" s="12"/>
    </row>
    <row r="54" spans="1:2" x14ac:dyDescent="0.25">
      <c r="A54" s="10" t="s">
        <v>43</v>
      </c>
      <c r="B54" s="12"/>
    </row>
    <row r="55" spans="1:2" x14ac:dyDescent="0.25">
      <c r="A55" s="31" t="s">
        <v>133</v>
      </c>
      <c r="B55" s="12">
        <v>10</v>
      </c>
    </row>
    <row r="56" spans="1:2" ht="31.5" x14ac:dyDescent="0.25">
      <c r="A56" s="31" t="s">
        <v>176</v>
      </c>
      <c r="B56" s="12">
        <v>10</v>
      </c>
    </row>
    <row r="57" spans="1:2" x14ac:dyDescent="0.25">
      <c r="A57" s="31" t="s">
        <v>173</v>
      </c>
      <c r="B57" s="12">
        <v>15</v>
      </c>
    </row>
    <row r="58" spans="1:2" x14ac:dyDescent="0.25">
      <c r="A58" s="31" t="s">
        <v>148</v>
      </c>
      <c r="B58" s="12">
        <v>9</v>
      </c>
    </row>
    <row r="59" spans="1:2" x14ac:dyDescent="0.25">
      <c r="A59" s="31" t="s">
        <v>149</v>
      </c>
      <c r="B59" s="12">
        <v>10</v>
      </c>
    </row>
    <row r="60" spans="1:2" x14ac:dyDescent="0.25">
      <c r="A60" s="31" t="s">
        <v>51</v>
      </c>
      <c r="B60" s="12">
        <v>20</v>
      </c>
    </row>
    <row r="61" spans="1:2" x14ac:dyDescent="0.25">
      <c r="A61" s="31" t="s">
        <v>134</v>
      </c>
      <c r="B61" s="12">
        <v>28</v>
      </c>
    </row>
    <row r="62" spans="1:2" x14ac:dyDescent="0.25">
      <c r="A62" s="31" t="s">
        <v>52</v>
      </c>
      <c r="B62" s="12">
        <v>10</v>
      </c>
    </row>
    <row r="63" spans="1:2" x14ac:dyDescent="0.25">
      <c r="A63" s="31" t="s">
        <v>54</v>
      </c>
      <c r="B63" s="12">
        <v>20</v>
      </c>
    </row>
    <row r="64" spans="1:2" x14ac:dyDescent="0.25">
      <c r="A64" s="31" t="s">
        <v>135</v>
      </c>
      <c r="B64" s="12">
        <v>40</v>
      </c>
    </row>
    <row r="65" spans="1:2" x14ac:dyDescent="0.25">
      <c r="A65" s="31" t="s">
        <v>55</v>
      </c>
      <c r="B65" s="12">
        <v>10</v>
      </c>
    </row>
    <row r="66" spans="1:2" x14ac:dyDescent="0.25">
      <c r="A66" s="31" t="s">
        <v>56</v>
      </c>
      <c r="B66" s="12">
        <v>10</v>
      </c>
    </row>
    <row r="67" spans="1:2" x14ac:dyDescent="0.25">
      <c r="A67" s="31" t="s">
        <v>147</v>
      </c>
      <c r="B67" s="12">
        <v>50</v>
      </c>
    </row>
    <row r="68" spans="1:2" x14ac:dyDescent="0.25">
      <c r="A68" s="31" t="s">
        <v>57</v>
      </c>
      <c r="B68" s="12">
        <v>1</v>
      </c>
    </row>
    <row r="69" spans="1:2" x14ac:dyDescent="0.25">
      <c r="A69" s="31" t="s">
        <v>58</v>
      </c>
      <c r="B69" s="12">
        <v>5</v>
      </c>
    </row>
    <row r="70" spans="1:2" x14ac:dyDescent="0.25">
      <c r="A70" s="31" t="s">
        <v>59</v>
      </c>
      <c r="B70" s="12">
        <v>50</v>
      </c>
    </row>
    <row r="71" spans="1:2" x14ac:dyDescent="0.25">
      <c r="A71" s="31" t="s">
        <v>128</v>
      </c>
      <c r="B71" s="12">
        <v>1</v>
      </c>
    </row>
    <row r="72" spans="1:2" x14ac:dyDescent="0.25">
      <c r="A72" s="31" t="s">
        <v>60</v>
      </c>
      <c r="B72" s="12">
        <v>1</v>
      </c>
    </row>
    <row r="73" spans="1:2" x14ac:dyDescent="0.25">
      <c r="A73" s="31" t="s">
        <v>136</v>
      </c>
      <c r="B73" s="12">
        <v>20</v>
      </c>
    </row>
    <row r="74" spans="1:2" x14ac:dyDescent="0.25">
      <c r="A74" s="31" t="s">
        <v>61</v>
      </c>
      <c r="B74" s="12">
        <v>10</v>
      </c>
    </row>
    <row r="75" spans="1:2" x14ac:dyDescent="0.25">
      <c r="A75" s="31" t="s">
        <v>62</v>
      </c>
      <c r="B75" s="12">
        <v>10</v>
      </c>
    </row>
    <row r="76" spans="1:2" x14ac:dyDescent="0.25">
      <c r="A76" s="31" t="s">
        <v>137</v>
      </c>
      <c r="B76" s="12">
        <v>1</v>
      </c>
    </row>
    <row r="77" spans="1:2" x14ac:dyDescent="0.25">
      <c r="A77" s="31" t="s">
        <v>138</v>
      </c>
      <c r="B77" s="12">
        <v>25</v>
      </c>
    </row>
    <row r="78" spans="1:2" x14ac:dyDescent="0.25">
      <c r="A78" s="31" t="s">
        <v>139</v>
      </c>
      <c r="B78" s="12">
        <v>10</v>
      </c>
    </row>
    <row r="79" spans="1:2" x14ac:dyDescent="0.25">
      <c r="A79" s="31" t="s">
        <v>141</v>
      </c>
      <c r="B79" s="12">
        <v>20</v>
      </c>
    </row>
    <row r="80" spans="1:2" x14ac:dyDescent="0.25">
      <c r="A80" s="31" t="s">
        <v>142</v>
      </c>
      <c r="B80" s="12">
        <v>30</v>
      </c>
    </row>
    <row r="81" spans="1:2" x14ac:dyDescent="0.25">
      <c r="A81" s="31" t="s">
        <v>151</v>
      </c>
      <c r="B81" s="12">
        <v>10</v>
      </c>
    </row>
    <row r="82" spans="1:2" x14ac:dyDescent="0.25">
      <c r="A82" s="31" t="s">
        <v>152</v>
      </c>
      <c r="B82" s="12">
        <v>1</v>
      </c>
    </row>
    <row r="83" spans="1:2" x14ac:dyDescent="0.25">
      <c r="A83" s="31" t="s">
        <v>153</v>
      </c>
      <c r="B83" s="12">
        <v>1</v>
      </c>
    </row>
    <row r="84" spans="1:2" x14ac:dyDescent="0.25">
      <c r="A84" s="15"/>
      <c r="B84" s="3"/>
    </row>
    <row r="85" spans="1:2" ht="31.5" x14ac:dyDescent="0.25">
      <c r="A85" s="13" t="s">
        <v>64</v>
      </c>
      <c r="B85" s="19"/>
    </row>
    <row r="86" spans="1:2" x14ac:dyDescent="0.25">
      <c r="A86" s="13"/>
      <c r="B86" s="19"/>
    </row>
    <row r="87" spans="1:2" x14ac:dyDescent="0.25">
      <c r="A87" s="13" t="s">
        <v>65</v>
      </c>
      <c r="B87" s="19"/>
    </row>
    <row r="88" spans="1:2" x14ac:dyDescent="0.25">
      <c r="A88" s="13" t="s">
        <v>66</v>
      </c>
      <c r="B88" s="19"/>
    </row>
    <row r="89" spans="1:2" ht="16.5" customHeight="1" x14ac:dyDescent="0.25">
      <c r="A89" s="37" t="s">
        <v>67</v>
      </c>
      <c r="B89" s="19">
        <v>3</v>
      </c>
    </row>
    <row r="90" spans="1:2" x14ac:dyDescent="0.25">
      <c r="A90" s="37" t="s">
        <v>68</v>
      </c>
      <c r="B90" s="19">
        <v>4</v>
      </c>
    </row>
    <row r="91" spans="1:2" x14ac:dyDescent="0.25">
      <c r="A91" s="37" t="s">
        <v>69</v>
      </c>
      <c r="B91" s="19">
        <v>5</v>
      </c>
    </row>
    <row r="92" spans="1:2" x14ac:dyDescent="0.25">
      <c r="A92" s="37" t="s">
        <v>71</v>
      </c>
      <c r="B92" s="19">
        <v>4</v>
      </c>
    </row>
    <row r="93" spans="1:2" x14ac:dyDescent="0.25">
      <c r="A93" s="14" t="s">
        <v>75</v>
      </c>
      <c r="B93" s="19">
        <v>1</v>
      </c>
    </row>
    <row r="94" spans="1:2" x14ac:dyDescent="0.25">
      <c r="A94" s="14" t="s">
        <v>76</v>
      </c>
      <c r="B94" s="19">
        <v>1</v>
      </c>
    </row>
    <row r="95" spans="1:2" x14ac:dyDescent="0.25">
      <c r="A95" s="14" t="s">
        <v>77</v>
      </c>
      <c r="B95" s="19">
        <v>1</v>
      </c>
    </row>
    <row r="96" spans="1:2" x14ac:dyDescent="0.25">
      <c r="A96" s="14" t="s">
        <v>78</v>
      </c>
      <c r="B96" s="19">
        <v>1</v>
      </c>
    </row>
    <row r="97" spans="1:2" x14ac:dyDescent="0.25">
      <c r="A97" s="14" t="s">
        <v>79</v>
      </c>
      <c r="B97" s="19">
        <v>1</v>
      </c>
    </row>
    <row r="98" spans="1:2" x14ac:dyDescent="0.25">
      <c r="A98" s="14" t="s">
        <v>80</v>
      </c>
      <c r="B98" s="19">
        <v>2</v>
      </c>
    </row>
    <row r="99" spans="1:2" x14ac:dyDescent="0.25">
      <c r="A99" s="14" t="s">
        <v>81</v>
      </c>
      <c r="B99" s="19">
        <v>1</v>
      </c>
    </row>
    <row r="100" spans="1:2" x14ac:dyDescent="0.25">
      <c r="A100" s="14"/>
      <c r="B100" s="19"/>
    </row>
    <row r="101" spans="1:2" x14ac:dyDescent="0.25">
      <c r="A101" s="13" t="s">
        <v>82</v>
      </c>
      <c r="B101" s="19"/>
    </row>
    <row r="102" spans="1:2" x14ac:dyDescent="0.25">
      <c r="A102" s="13" t="s">
        <v>72</v>
      </c>
      <c r="B102" s="19"/>
    </row>
    <row r="103" spans="1:2" x14ac:dyDescent="0.25">
      <c r="A103" s="37" t="s">
        <v>73</v>
      </c>
      <c r="B103" s="19">
        <v>5</v>
      </c>
    </row>
    <row r="104" spans="1:2" x14ac:dyDescent="0.25">
      <c r="A104" s="37" t="s">
        <v>74</v>
      </c>
      <c r="B104" s="19">
        <v>3</v>
      </c>
    </row>
    <row r="105" spans="1:2" x14ac:dyDescent="0.25">
      <c r="A105" s="37" t="s">
        <v>70</v>
      </c>
      <c r="B105" s="19">
        <v>1</v>
      </c>
    </row>
    <row r="106" spans="1:2" x14ac:dyDescent="0.25">
      <c r="A106" s="14" t="s">
        <v>83</v>
      </c>
      <c r="B106" s="19">
        <v>1</v>
      </c>
    </row>
    <row r="107" spans="1:2" x14ac:dyDescent="0.25">
      <c r="A107" s="14" t="s">
        <v>84</v>
      </c>
      <c r="B107" s="19">
        <v>1</v>
      </c>
    </row>
    <row r="108" spans="1:2" x14ac:dyDescent="0.25">
      <c r="A108" s="14" t="s">
        <v>85</v>
      </c>
      <c r="B108" s="19">
        <v>1</v>
      </c>
    </row>
    <row r="109" spans="1:2" x14ac:dyDescent="0.25">
      <c r="A109" s="14" t="s">
        <v>86</v>
      </c>
      <c r="B109" s="19">
        <v>2</v>
      </c>
    </row>
    <row r="110" spans="1:2" x14ac:dyDescent="0.25">
      <c r="A110" s="14" t="s">
        <v>87</v>
      </c>
      <c r="B110" s="19">
        <v>6</v>
      </c>
    </row>
    <row r="111" spans="1:2" x14ac:dyDescent="0.25">
      <c r="A111" s="14" t="s">
        <v>88</v>
      </c>
      <c r="B111" s="19">
        <v>9</v>
      </c>
    </row>
    <row r="112" spans="1:2" x14ac:dyDescent="0.25">
      <c r="A112" s="14"/>
      <c r="B112" s="19"/>
    </row>
    <row r="113" spans="1:2" x14ac:dyDescent="0.25">
      <c r="A113" s="13" t="s">
        <v>89</v>
      </c>
      <c r="B113" s="19"/>
    </row>
    <row r="114" spans="1:2" x14ac:dyDescent="0.25">
      <c r="A114" s="14" t="s">
        <v>90</v>
      </c>
      <c r="B114" s="19">
        <v>4</v>
      </c>
    </row>
    <row r="115" spans="1:2" x14ac:dyDescent="0.25">
      <c r="A115" s="14" t="s">
        <v>91</v>
      </c>
      <c r="B115" s="19">
        <v>2</v>
      </c>
    </row>
    <row r="116" spans="1:2" x14ac:dyDescent="0.25">
      <c r="A116" s="14" t="s">
        <v>92</v>
      </c>
      <c r="B116" s="19">
        <v>2</v>
      </c>
    </row>
    <row r="117" spans="1:2" x14ac:dyDescent="0.25">
      <c r="A117" s="13"/>
      <c r="B117" s="19"/>
    </row>
    <row r="118" spans="1:2" x14ac:dyDescent="0.25">
      <c r="A118" s="13" t="s">
        <v>93</v>
      </c>
      <c r="B118" s="19"/>
    </row>
    <row r="119" spans="1:2" x14ac:dyDescent="0.25">
      <c r="A119" s="32" t="s">
        <v>23</v>
      </c>
      <c r="B119" s="19">
        <v>6</v>
      </c>
    </row>
    <row r="120" spans="1:2" x14ac:dyDescent="0.25">
      <c r="A120" s="32" t="s">
        <v>24</v>
      </c>
      <c r="B120" s="19">
        <v>4</v>
      </c>
    </row>
    <row r="121" spans="1:2" x14ac:dyDescent="0.25">
      <c r="A121" s="32" t="s">
        <v>25</v>
      </c>
      <c r="B121" s="19">
        <v>1</v>
      </c>
    </row>
    <row r="122" spans="1:2" x14ac:dyDescent="0.25">
      <c r="A122" s="32" t="s">
        <v>94</v>
      </c>
      <c r="B122" s="19">
        <v>4</v>
      </c>
    </row>
    <row r="123" spans="1:2" x14ac:dyDescent="0.25">
      <c r="A123" s="32" t="s">
        <v>154</v>
      </c>
      <c r="B123" s="19">
        <v>4</v>
      </c>
    </row>
    <row r="124" spans="1:2" x14ac:dyDescent="0.25">
      <c r="A124" s="32" t="s">
        <v>15</v>
      </c>
      <c r="B124" s="19">
        <v>1</v>
      </c>
    </row>
    <row r="125" spans="1:2" x14ac:dyDescent="0.25">
      <c r="A125" s="32" t="s">
        <v>16</v>
      </c>
      <c r="B125" s="19">
        <v>1</v>
      </c>
    </row>
    <row r="126" spans="1:2" x14ac:dyDescent="0.25">
      <c r="A126" s="32" t="s">
        <v>95</v>
      </c>
      <c r="B126" s="19">
        <v>1</v>
      </c>
    </row>
    <row r="127" spans="1:2" x14ac:dyDescent="0.25">
      <c r="A127" s="32" t="s">
        <v>129</v>
      </c>
      <c r="B127" s="19">
        <v>1</v>
      </c>
    </row>
    <row r="128" spans="1:2" x14ac:dyDescent="0.25">
      <c r="A128" s="32" t="s">
        <v>155</v>
      </c>
      <c r="B128" s="19">
        <v>3</v>
      </c>
    </row>
    <row r="129" spans="1:2" x14ac:dyDescent="0.25">
      <c r="A129" s="32" t="s">
        <v>156</v>
      </c>
      <c r="B129" s="19">
        <v>2</v>
      </c>
    </row>
    <row r="130" spans="1:2" x14ac:dyDescent="0.25">
      <c r="A130" s="13"/>
      <c r="B130" s="19"/>
    </row>
    <row r="131" spans="1:2" x14ac:dyDescent="0.25">
      <c r="A131" s="13" t="s">
        <v>96</v>
      </c>
      <c r="B131" s="19"/>
    </row>
    <row r="132" spans="1:2" x14ac:dyDescent="0.25">
      <c r="A132" s="32" t="s">
        <v>36</v>
      </c>
      <c r="B132" s="19">
        <v>20</v>
      </c>
    </row>
    <row r="133" spans="1:2" x14ac:dyDescent="0.25">
      <c r="A133" s="32" t="s">
        <v>97</v>
      </c>
      <c r="B133" s="19">
        <v>20</v>
      </c>
    </row>
    <row r="134" spans="1:2" x14ac:dyDescent="0.25">
      <c r="A134" s="32" t="s">
        <v>98</v>
      </c>
      <c r="B134" s="19">
        <v>15</v>
      </c>
    </row>
    <row r="135" spans="1:2" x14ac:dyDescent="0.25">
      <c r="A135" s="32" t="s">
        <v>99</v>
      </c>
      <c r="B135" s="19">
        <v>5</v>
      </c>
    </row>
    <row r="136" spans="1:2" x14ac:dyDescent="0.25">
      <c r="A136" s="32" t="s">
        <v>175</v>
      </c>
      <c r="B136" s="19">
        <v>5</v>
      </c>
    </row>
    <row r="137" spans="1:2" x14ac:dyDescent="0.25">
      <c r="A137" s="32" t="s">
        <v>101</v>
      </c>
      <c r="B137" s="19">
        <v>2</v>
      </c>
    </row>
    <row r="138" spans="1:2" x14ac:dyDescent="0.25">
      <c r="A138" s="32" t="s">
        <v>102</v>
      </c>
      <c r="B138" s="19">
        <v>10</v>
      </c>
    </row>
    <row r="139" spans="1:2" x14ac:dyDescent="0.25">
      <c r="A139" s="32" t="s">
        <v>103</v>
      </c>
      <c r="B139" s="19">
        <v>1</v>
      </c>
    </row>
    <row r="140" spans="1:2" x14ac:dyDescent="0.25">
      <c r="A140" s="32" t="s">
        <v>104</v>
      </c>
      <c r="B140" s="19">
        <v>5</v>
      </c>
    </row>
    <row r="141" spans="1:2" x14ac:dyDescent="0.25">
      <c r="A141" s="32" t="s">
        <v>105</v>
      </c>
      <c r="B141" s="19">
        <v>10</v>
      </c>
    </row>
    <row r="142" spans="1:2" x14ac:dyDescent="0.25">
      <c r="A142" s="32" t="s">
        <v>174</v>
      </c>
      <c r="B142" s="19">
        <v>2</v>
      </c>
    </row>
    <row r="143" spans="1:2" x14ac:dyDescent="0.25">
      <c r="A143" s="32" t="s">
        <v>107</v>
      </c>
      <c r="B143" s="19">
        <v>10</v>
      </c>
    </row>
    <row r="144" spans="1:2" x14ac:dyDescent="0.25">
      <c r="A144" s="32" t="s">
        <v>108</v>
      </c>
      <c r="B144" s="19">
        <v>10</v>
      </c>
    </row>
    <row r="145" spans="1:2" x14ac:dyDescent="0.25">
      <c r="A145" s="32" t="s">
        <v>120</v>
      </c>
      <c r="B145" s="19">
        <v>10</v>
      </c>
    </row>
    <row r="146" spans="1:2" x14ac:dyDescent="0.25">
      <c r="A146" s="32" t="s">
        <v>110</v>
      </c>
      <c r="B146" s="19">
        <v>10</v>
      </c>
    </row>
    <row r="147" spans="1:2" x14ac:dyDescent="0.25">
      <c r="A147" s="14" t="s">
        <v>111</v>
      </c>
      <c r="B147" s="19">
        <v>7</v>
      </c>
    </row>
    <row r="148" spans="1:2" x14ac:dyDescent="0.25">
      <c r="A148" s="14" t="s">
        <v>112</v>
      </c>
      <c r="B148" s="19">
        <v>5</v>
      </c>
    </row>
    <row r="149" spans="1:2" x14ac:dyDescent="0.25">
      <c r="A149" s="14" t="s">
        <v>118</v>
      </c>
      <c r="B149" s="19">
        <v>1</v>
      </c>
    </row>
    <row r="150" spans="1:2" x14ac:dyDescent="0.25">
      <c r="A150" s="14" t="s">
        <v>178</v>
      </c>
      <c r="B150" s="19">
        <v>1</v>
      </c>
    </row>
    <row r="151" spans="1:2" x14ac:dyDescent="0.25">
      <c r="A151" s="14" t="s">
        <v>179</v>
      </c>
      <c r="B151" s="19">
        <v>1</v>
      </c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rowBreaks count="3" manualBreakCount="3">
    <brk id="37" max="16383" man="1"/>
    <brk id="83" max="16383" man="1"/>
    <brk id="1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8"/>
  <sheetViews>
    <sheetView topLeftCell="A127" workbookViewId="0">
      <selection sqref="A1:XFD1048576"/>
    </sheetView>
  </sheetViews>
  <sheetFormatPr defaultColWidth="9.140625" defaultRowHeight="15.75" x14ac:dyDescent="0.25"/>
  <cols>
    <col min="1" max="1" width="52.7109375" style="1" customWidth="1"/>
    <col min="2" max="2" width="11.7109375" style="20" customWidth="1"/>
    <col min="3" max="3" width="11.7109375" style="1" customWidth="1"/>
    <col min="4" max="16384" width="9.140625" style="1"/>
  </cols>
  <sheetData>
    <row r="1" spans="1:2" x14ac:dyDescent="0.25">
      <c r="A1" s="2" t="s">
        <v>0</v>
      </c>
      <c r="B1" s="22" t="s">
        <v>1</v>
      </c>
    </row>
    <row r="2" spans="1:2" x14ac:dyDescent="0.25">
      <c r="A2" s="15"/>
      <c r="B2" s="3"/>
    </row>
    <row r="3" spans="1:2" x14ac:dyDescent="0.25">
      <c r="A3" s="2" t="s">
        <v>171</v>
      </c>
      <c r="B3" s="3">
        <v>1</v>
      </c>
    </row>
    <row r="4" spans="1:2" x14ac:dyDescent="0.25">
      <c r="A4" s="15"/>
      <c r="B4" s="3"/>
    </row>
    <row r="5" spans="1:2" x14ac:dyDescent="0.25">
      <c r="A5" s="4" t="s">
        <v>177</v>
      </c>
      <c r="B5" s="16"/>
    </row>
    <row r="6" spans="1:2" x14ac:dyDescent="0.25">
      <c r="A6" s="5" t="s">
        <v>4</v>
      </c>
      <c r="B6" s="16">
        <v>2</v>
      </c>
    </row>
    <row r="7" spans="1:2" x14ac:dyDescent="0.25">
      <c r="A7" s="5" t="s">
        <v>5</v>
      </c>
      <c r="B7" s="16">
        <v>1</v>
      </c>
    </row>
    <row r="8" spans="1:2" x14ac:dyDescent="0.25">
      <c r="A8" s="5" t="s">
        <v>8</v>
      </c>
      <c r="B8" s="16">
        <v>6</v>
      </c>
    </row>
    <row r="9" spans="1:2" x14ac:dyDescent="0.25">
      <c r="A9" s="5" t="s">
        <v>11</v>
      </c>
      <c r="B9" s="16">
        <v>1</v>
      </c>
    </row>
    <row r="10" spans="1:2" x14ac:dyDescent="0.25">
      <c r="A10" s="5" t="s">
        <v>180</v>
      </c>
      <c r="B10" s="16">
        <v>1</v>
      </c>
    </row>
    <row r="11" spans="1:2" x14ac:dyDescent="0.25">
      <c r="A11" s="5" t="s">
        <v>10</v>
      </c>
      <c r="B11" s="16">
        <v>2</v>
      </c>
    </row>
    <row r="12" spans="1:2" x14ac:dyDescent="0.25">
      <c r="A12" s="5" t="s">
        <v>146</v>
      </c>
      <c r="B12" s="16">
        <v>1</v>
      </c>
    </row>
    <row r="13" spans="1:2" x14ac:dyDescent="0.25">
      <c r="A13" s="5" t="s">
        <v>145</v>
      </c>
      <c r="B13" s="16">
        <v>1</v>
      </c>
    </row>
    <row r="14" spans="1:2" x14ac:dyDescent="0.25">
      <c r="A14" s="5" t="s">
        <v>9</v>
      </c>
      <c r="B14" s="16">
        <v>2</v>
      </c>
    </row>
    <row r="15" spans="1:2" x14ac:dyDescent="0.25">
      <c r="A15" s="15"/>
      <c r="B15" s="3"/>
    </row>
    <row r="16" spans="1:2" x14ac:dyDescent="0.25">
      <c r="A16" s="6" t="s">
        <v>12</v>
      </c>
      <c r="B16" s="17"/>
    </row>
    <row r="17" spans="1:2" x14ac:dyDescent="0.25">
      <c r="A17" s="7" t="s">
        <v>13</v>
      </c>
      <c r="B17" s="17">
        <v>1</v>
      </c>
    </row>
    <row r="18" spans="1:2" x14ac:dyDescent="0.25">
      <c r="A18" s="7" t="s">
        <v>14</v>
      </c>
      <c r="B18" s="17">
        <v>3</v>
      </c>
    </row>
    <row r="19" spans="1:2" x14ac:dyDescent="0.25">
      <c r="A19" s="7" t="s">
        <v>15</v>
      </c>
      <c r="B19" s="17">
        <v>2</v>
      </c>
    </row>
    <row r="20" spans="1:2" x14ac:dyDescent="0.25">
      <c r="A20" s="7" t="s">
        <v>16</v>
      </c>
      <c r="B20" s="17">
        <v>2</v>
      </c>
    </row>
    <row r="21" spans="1:2" x14ac:dyDescent="0.25">
      <c r="A21" s="7" t="s">
        <v>17</v>
      </c>
      <c r="B21" s="17">
        <v>1</v>
      </c>
    </row>
    <row r="22" spans="1:2" x14ac:dyDescent="0.25">
      <c r="A22" s="7" t="s">
        <v>181</v>
      </c>
      <c r="B22" s="17">
        <v>1</v>
      </c>
    </row>
    <row r="23" spans="1:2" x14ac:dyDescent="0.25">
      <c r="A23" s="7" t="s">
        <v>18</v>
      </c>
      <c r="B23" s="17">
        <v>1</v>
      </c>
    </row>
    <row r="24" spans="1:2" x14ac:dyDescent="0.25">
      <c r="A24" s="7" t="s">
        <v>19</v>
      </c>
      <c r="B24" s="17">
        <v>2</v>
      </c>
    </row>
    <row r="25" spans="1:2" x14ac:dyDescent="0.25">
      <c r="A25" s="7" t="s">
        <v>20</v>
      </c>
      <c r="B25" s="17">
        <v>2</v>
      </c>
    </row>
    <row r="26" spans="1:2" x14ac:dyDescent="0.25">
      <c r="A26" s="7" t="s">
        <v>21</v>
      </c>
      <c r="B26" s="17">
        <v>2</v>
      </c>
    </row>
    <row r="27" spans="1:2" x14ac:dyDescent="0.25">
      <c r="A27" s="7" t="s">
        <v>23</v>
      </c>
      <c r="B27" s="17">
        <v>1</v>
      </c>
    </row>
    <row r="28" spans="1:2" x14ac:dyDescent="0.25">
      <c r="A28" s="7" t="s">
        <v>24</v>
      </c>
      <c r="B28" s="17">
        <v>1</v>
      </c>
    </row>
    <row r="29" spans="1:2" x14ac:dyDescent="0.25">
      <c r="A29" s="7" t="s">
        <v>25</v>
      </c>
      <c r="B29" s="17">
        <v>1</v>
      </c>
    </row>
    <row r="30" spans="1:2" x14ac:dyDescent="0.25">
      <c r="A30" s="15"/>
      <c r="B30" s="3"/>
    </row>
    <row r="31" spans="1:2" ht="31.5" x14ac:dyDescent="0.25">
      <c r="A31" s="8" t="s">
        <v>26</v>
      </c>
      <c r="B31" s="18"/>
    </row>
    <row r="32" spans="1:2" x14ac:dyDescent="0.25">
      <c r="A32" s="9" t="s">
        <v>121</v>
      </c>
      <c r="B32" s="18">
        <v>2</v>
      </c>
    </row>
    <row r="33" spans="1:2" x14ac:dyDescent="0.25">
      <c r="A33" s="9" t="s">
        <v>10</v>
      </c>
      <c r="B33" s="18">
        <v>2</v>
      </c>
    </row>
    <row r="34" spans="1:2" x14ac:dyDescent="0.25">
      <c r="A34" s="9" t="s">
        <v>28</v>
      </c>
      <c r="B34" s="18">
        <v>1</v>
      </c>
    </row>
    <row r="35" spans="1:2" x14ac:dyDescent="0.25">
      <c r="A35" s="9" t="s">
        <v>29</v>
      </c>
      <c r="B35" s="18">
        <v>4</v>
      </c>
    </row>
    <row r="36" spans="1:2" x14ac:dyDescent="0.25">
      <c r="A36" s="9" t="s">
        <v>30</v>
      </c>
      <c r="B36" s="18">
        <v>2</v>
      </c>
    </row>
    <row r="37" spans="1:2" x14ac:dyDescent="0.25">
      <c r="A37" s="9" t="s">
        <v>116</v>
      </c>
      <c r="B37" s="18">
        <v>1</v>
      </c>
    </row>
    <row r="38" spans="1:2" x14ac:dyDescent="0.25">
      <c r="A38" s="15"/>
      <c r="B38" s="3"/>
    </row>
    <row r="39" spans="1:2" ht="31.5" x14ac:dyDescent="0.25">
      <c r="A39" s="10" t="s">
        <v>31</v>
      </c>
      <c r="B39" s="12"/>
    </row>
    <row r="40" spans="1:2" x14ac:dyDescent="0.25">
      <c r="A40" s="10"/>
      <c r="B40" s="12"/>
    </row>
    <row r="41" spans="1:2" x14ac:dyDescent="0.25">
      <c r="A41" s="10" t="s">
        <v>32</v>
      </c>
      <c r="B41" s="12"/>
    </row>
    <row r="42" spans="1:2" x14ac:dyDescent="0.25">
      <c r="A42" s="11" t="s">
        <v>33</v>
      </c>
      <c r="B42" s="12">
        <v>8</v>
      </c>
    </row>
    <row r="43" spans="1:2" x14ac:dyDescent="0.25">
      <c r="A43" s="11" t="s">
        <v>37</v>
      </c>
      <c r="B43" s="12">
        <v>8</v>
      </c>
    </row>
    <row r="44" spans="1:2" x14ac:dyDescent="0.25">
      <c r="A44" s="11" t="s">
        <v>38</v>
      </c>
      <c r="B44" s="12">
        <v>8</v>
      </c>
    </row>
    <row r="45" spans="1:2" x14ac:dyDescent="0.25">
      <c r="A45" s="11" t="s">
        <v>35</v>
      </c>
      <c r="B45" s="12">
        <v>8</v>
      </c>
    </row>
    <row r="46" spans="1:2" x14ac:dyDescent="0.25">
      <c r="A46" s="11" t="s">
        <v>132</v>
      </c>
      <c r="B46" s="12">
        <v>1</v>
      </c>
    </row>
    <row r="47" spans="1:2" x14ac:dyDescent="0.25">
      <c r="A47" s="11"/>
      <c r="B47" s="12"/>
    </row>
    <row r="48" spans="1:2" x14ac:dyDescent="0.25">
      <c r="A48" s="10" t="s">
        <v>39</v>
      </c>
      <c r="B48" s="12"/>
    </row>
    <row r="49" spans="1:2" x14ac:dyDescent="0.25">
      <c r="A49" s="11" t="s">
        <v>40</v>
      </c>
      <c r="B49" s="12">
        <v>1</v>
      </c>
    </row>
    <row r="50" spans="1:2" x14ac:dyDescent="0.25">
      <c r="A50" s="11" t="s">
        <v>41</v>
      </c>
      <c r="B50" s="12">
        <v>2</v>
      </c>
    </row>
    <row r="51" spans="1:2" x14ac:dyDescent="0.25">
      <c r="A51" s="11" t="s">
        <v>42</v>
      </c>
      <c r="B51" s="12">
        <v>4</v>
      </c>
    </row>
    <row r="52" spans="1:2" x14ac:dyDescent="0.25">
      <c r="A52" s="11" t="s">
        <v>27</v>
      </c>
      <c r="B52" s="12">
        <v>3</v>
      </c>
    </row>
    <row r="53" spans="1:2" x14ac:dyDescent="0.25">
      <c r="A53" s="10"/>
      <c r="B53" s="12"/>
    </row>
    <row r="54" spans="1:2" x14ac:dyDescent="0.25">
      <c r="A54" s="10" t="s">
        <v>43</v>
      </c>
      <c r="B54" s="12"/>
    </row>
    <row r="55" spans="1:2" x14ac:dyDescent="0.25">
      <c r="A55" s="31" t="s">
        <v>133</v>
      </c>
      <c r="B55" s="12">
        <v>10</v>
      </c>
    </row>
    <row r="56" spans="1:2" ht="31.5" x14ac:dyDescent="0.25">
      <c r="A56" s="31" t="s">
        <v>176</v>
      </c>
      <c r="B56" s="12">
        <v>10</v>
      </c>
    </row>
    <row r="57" spans="1:2" x14ac:dyDescent="0.25">
      <c r="A57" s="31" t="s">
        <v>173</v>
      </c>
      <c r="B57" s="12">
        <v>15</v>
      </c>
    </row>
    <row r="58" spans="1:2" x14ac:dyDescent="0.25">
      <c r="A58" s="31" t="s">
        <v>148</v>
      </c>
      <c r="B58" s="12">
        <v>9</v>
      </c>
    </row>
    <row r="59" spans="1:2" x14ac:dyDescent="0.25">
      <c r="A59" s="31" t="s">
        <v>149</v>
      </c>
      <c r="B59" s="12">
        <v>10</v>
      </c>
    </row>
    <row r="60" spans="1:2" x14ac:dyDescent="0.25">
      <c r="A60" s="31" t="s">
        <v>51</v>
      </c>
      <c r="B60" s="12">
        <v>20</v>
      </c>
    </row>
    <row r="61" spans="1:2" x14ac:dyDescent="0.25">
      <c r="A61" s="31" t="s">
        <v>134</v>
      </c>
      <c r="B61" s="12">
        <v>28</v>
      </c>
    </row>
    <row r="62" spans="1:2" x14ac:dyDescent="0.25">
      <c r="A62" s="31" t="s">
        <v>52</v>
      </c>
      <c r="B62" s="12">
        <v>10</v>
      </c>
    </row>
    <row r="63" spans="1:2" x14ac:dyDescent="0.25">
      <c r="A63" s="31" t="s">
        <v>54</v>
      </c>
      <c r="B63" s="12">
        <v>20</v>
      </c>
    </row>
    <row r="64" spans="1:2" x14ac:dyDescent="0.25">
      <c r="A64" s="31" t="s">
        <v>135</v>
      </c>
      <c r="B64" s="12">
        <v>40</v>
      </c>
    </row>
    <row r="65" spans="1:2" x14ac:dyDescent="0.25">
      <c r="A65" s="31" t="s">
        <v>55</v>
      </c>
      <c r="B65" s="12">
        <v>10</v>
      </c>
    </row>
    <row r="66" spans="1:2" x14ac:dyDescent="0.25">
      <c r="A66" s="31" t="s">
        <v>56</v>
      </c>
      <c r="B66" s="12">
        <v>10</v>
      </c>
    </row>
    <row r="67" spans="1:2" x14ac:dyDescent="0.25">
      <c r="A67" s="31" t="s">
        <v>147</v>
      </c>
      <c r="B67" s="12">
        <v>50</v>
      </c>
    </row>
    <row r="68" spans="1:2" x14ac:dyDescent="0.25">
      <c r="A68" s="31" t="s">
        <v>57</v>
      </c>
      <c r="B68" s="12">
        <v>1</v>
      </c>
    </row>
    <row r="69" spans="1:2" x14ac:dyDescent="0.25">
      <c r="A69" s="31" t="s">
        <v>58</v>
      </c>
      <c r="B69" s="12">
        <v>5</v>
      </c>
    </row>
    <row r="70" spans="1:2" x14ac:dyDescent="0.25">
      <c r="A70" s="31" t="s">
        <v>59</v>
      </c>
      <c r="B70" s="12">
        <v>50</v>
      </c>
    </row>
    <row r="71" spans="1:2" x14ac:dyDescent="0.25">
      <c r="A71" s="31" t="s">
        <v>128</v>
      </c>
      <c r="B71" s="12">
        <v>1</v>
      </c>
    </row>
    <row r="72" spans="1:2" x14ac:dyDescent="0.25">
      <c r="A72" s="31" t="s">
        <v>60</v>
      </c>
      <c r="B72" s="12">
        <v>1</v>
      </c>
    </row>
    <row r="73" spans="1:2" x14ac:dyDescent="0.25">
      <c r="A73" s="31" t="s">
        <v>136</v>
      </c>
      <c r="B73" s="12">
        <v>20</v>
      </c>
    </row>
    <row r="74" spans="1:2" x14ac:dyDescent="0.25">
      <c r="A74" s="31" t="s">
        <v>61</v>
      </c>
      <c r="B74" s="12">
        <v>10</v>
      </c>
    </row>
    <row r="75" spans="1:2" x14ac:dyDescent="0.25">
      <c r="A75" s="31" t="s">
        <v>62</v>
      </c>
      <c r="B75" s="12">
        <v>10</v>
      </c>
    </row>
    <row r="76" spans="1:2" x14ac:dyDescent="0.25">
      <c r="A76" s="31" t="s">
        <v>137</v>
      </c>
      <c r="B76" s="12">
        <v>1</v>
      </c>
    </row>
    <row r="77" spans="1:2" x14ac:dyDescent="0.25">
      <c r="A77" s="31" t="s">
        <v>138</v>
      </c>
      <c r="B77" s="12">
        <v>25</v>
      </c>
    </row>
    <row r="78" spans="1:2" x14ac:dyDescent="0.25">
      <c r="A78" s="31" t="s">
        <v>139</v>
      </c>
      <c r="B78" s="12">
        <v>10</v>
      </c>
    </row>
    <row r="79" spans="1:2" x14ac:dyDescent="0.25">
      <c r="A79" s="31" t="s">
        <v>141</v>
      </c>
      <c r="B79" s="12">
        <v>20</v>
      </c>
    </row>
    <row r="80" spans="1:2" x14ac:dyDescent="0.25">
      <c r="A80" s="31" t="s">
        <v>142</v>
      </c>
      <c r="B80" s="12">
        <v>30</v>
      </c>
    </row>
    <row r="81" spans="1:2" x14ac:dyDescent="0.25">
      <c r="A81" s="31" t="s">
        <v>151</v>
      </c>
      <c r="B81" s="12">
        <v>10</v>
      </c>
    </row>
    <row r="82" spans="1:2" x14ac:dyDescent="0.25">
      <c r="A82" s="31" t="s">
        <v>152</v>
      </c>
      <c r="B82" s="12">
        <v>1</v>
      </c>
    </row>
    <row r="83" spans="1:2" x14ac:dyDescent="0.25">
      <c r="A83" s="31" t="s">
        <v>153</v>
      </c>
      <c r="B83" s="12">
        <v>1</v>
      </c>
    </row>
    <row r="84" spans="1:2" x14ac:dyDescent="0.25">
      <c r="A84" s="15"/>
      <c r="B84" s="3"/>
    </row>
    <row r="85" spans="1:2" ht="31.5" x14ac:dyDescent="0.25">
      <c r="A85" s="13" t="s">
        <v>64</v>
      </c>
      <c r="B85" s="19"/>
    </row>
    <row r="86" spans="1:2" x14ac:dyDescent="0.25">
      <c r="A86" s="13"/>
      <c r="B86" s="19"/>
    </row>
    <row r="87" spans="1:2" x14ac:dyDescent="0.25">
      <c r="A87" s="13" t="s">
        <v>65</v>
      </c>
      <c r="B87" s="19"/>
    </row>
    <row r="88" spans="1:2" x14ac:dyDescent="0.25">
      <c r="A88" s="13" t="s">
        <v>66</v>
      </c>
      <c r="B88" s="19"/>
    </row>
    <row r="89" spans="1:2" ht="16.5" customHeight="1" x14ac:dyDescent="0.25">
      <c r="A89" s="37" t="s">
        <v>67</v>
      </c>
      <c r="B89" s="19">
        <v>3</v>
      </c>
    </row>
    <row r="90" spans="1:2" x14ac:dyDescent="0.25">
      <c r="A90" s="37" t="s">
        <v>68</v>
      </c>
      <c r="B90" s="19">
        <v>4</v>
      </c>
    </row>
    <row r="91" spans="1:2" x14ac:dyDescent="0.25">
      <c r="A91" s="37" t="s">
        <v>69</v>
      </c>
      <c r="B91" s="19">
        <v>5</v>
      </c>
    </row>
    <row r="92" spans="1:2" x14ac:dyDescent="0.25">
      <c r="A92" s="37" t="s">
        <v>71</v>
      </c>
      <c r="B92" s="19">
        <v>4</v>
      </c>
    </row>
    <row r="93" spans="1:2" x14ac:dyDescent="0.25">
      <c r="A93" s="14" t="s">
        <v>75</v>
      </c>
      <c r="B93" s="19">
        <v>1</v>
      </c>
    </row>
    <row r="94" spans="1:2" x14ac:dyDescent="0.25">
      <c r="A94" s="14" t="s">
        <v>76</v>
      </c>
      <c r="B94" s="19">
        <v>1</v>
      </c>
    </row>
    <row r="95" spans="1:2" x14ac:dyDescent="0.25">
      <c r="A95" s="14" t="s">
        <v>77</v>
      </c>
      <c r="B95" s="19">
        <v>1</v>
      </c>
    </row>
    <row r="96" spans="1:2" x14ac:dyDescent="0.25">
      <c r="A96" s="14" t="s">
        <v>78</v>
      </c>
      <c r="B96" s="19">
        <v>1</v>
      </c>
    </row>
    <row r="97" spans="1:2" x14ac:dyDescent="0.25">
      <c r="A97" s="14" t="s">
        <v>79</v>
      </c>
      <c r="B97" s="19">
        <v>1</v>
      </c>
    </row>
    <row r="98" spans="1:2" x14ac:dyDescent="0.25">
      <c r="A98" s="14" t="s">
        <v>80</v>
      </c>
      <c r="B98" s="19">
        <v>2</v>
      </c>
    </row>
    <row r="99" spans="1:2" x14ac:dyDescent="0.25">
      <c r="A99" s="14"/>
      <c r="B99" s="19"/>
    </row>
    <row r="100" spans="1:2" x14ac:dyDescent="0.25">
      <c r="A100" s="13" t="s">
        <v>82</v>
      </c>
      <c r="B100" s="19"/>
    </row>
    <row r="101" spans="1:2" x14ac:dyDescent="0.25">
      <c r="A101" s="13" t="s">
        <v>72</v>
      </c>
      <c r="B101" s="19"/>
    </row>
    <row r="102" spans="1:2" x14ac:dyDescent="0.25">
      <c r="A102" s="37" t="s">
        <v>73</v>
      </c>
      <c r="B102" s="19">
        <v>5</v>
      </c>
    </row>
    <row r="103" spans="1:2" x14ac:dyDescent="0.25">
      <c r="A103" s="37" t="s">
        <v>74</v>
      </c>
      <c r="B103" s="19">
        <v>3</v>
      </c>
    </row>
    <row r="104" spans="1:2" x14ac:dyDescent="0.25">
      <c r="A104" s="37" t="s">
        <v>70</v>
      </c>
      <c r="B104" s="19">
        <v>1</v>
      </c>
    </row>
    <row r="105" spans="1:2" x14ac:dyDescent="0.25">
      <c r="A105" s="14" t="s">
        <v>83</v>
      </c>
      <c r="B105" s="19">
        <v>1</v>
      </c>
    </row>
    <row r="106" spans="1:2" x14ac:dyDescent="0.25">
      <c r="A106" s="14" t="s">
        <v>84</v>
      </c>
      <c r="B106" s="19">
        <v>1</v>
      </c>
    </row>
    <row r="107" spans="1:2" x14ac:dyDescent="0.25">
      <c r="A107" s="14" t="s">
        <v>85</v>
      </c>
      <c r="B107" s="19">
        <v>1</v>
      </c>
    </row>
    <row r="108" spans="1:2" x14ac:dyDescent="0.25">
      <c r="A108" s="14" t="s">
        <v>86</v>
      </c>
      <c r="B108" s="19">
        <v>2</v>
      </c>
    </row>
    <row r="109" spans="1:2" x14ac:dyDescent="0.25">
      <c r="A109" s="14" t="s">
        <v>87</v>
      </c>
      <c r="B109" s="19">
        <v>6</v>
      </c>
    </row>
    <row r="110" spans="1:2" x14ac:dyDescent="0.25">
      <c r="A110" s="14"/>
      <c r="B110" s="19"/>
    </row>
    <row r="111" spans="1:2" x14ac:dyDescent="0.25">
      <c r="A111" s="13" t="s">
        <v>89</v>
      </c>
      <c r="B111" s="19"/>
    </row>
    <row r="112" spans="1:2" x14ac:dyDescent="0.25">
      <c r="A112" s="14" t="s">
        <v>90</v>
      </c>
      <c r="B112" s="19">
        <v>4</v>
      </c>
    </row>
    <row r="113" spans="1:2" x14ac:dyDescent="0.25">
      <c r="A113" s="14" t="s">
        <v>91</v>
      </c>
      <c r="B113" s="19">
        <v>2</v>
      </c>
    </row>
    <row r="114" spans="1:2" x14ac:dyDescent="0.25">
      <c r="A114" s="14" t="s">
        <v>92</v>
      </c>
      <c r="B114" s="19">
        <v>2</v>
      </c>
    </row>
    <row r="115" spans="1:2" x14ac:dyDescent="0.25">
      <c r="A115" s="13"/>
      <c r="B115" s="19"/>
    </row>
    <row r="116" spans="1:2" x14ac:dyDescent="0.25">
      <c r="A116" s="13" t="s">
        <v>93</v>
      </c>
      <c r="B116" s="19"/>
    </row>
    <row r="117" spans="1:2" x14ac:dyDescent="0.25">
      <c r="A117" s="32" t="s">
        <v>23</v>
      </c>
      <c r="B117" s="19">
        <v>6</v>
      </c>
    </row>
    <row r="118" spans="1:2" x14ac:dyDescent="0.25">
      <c r="A118" s="32" t="s">
        <v>24</v>
      </c>
      <c r="B118" s="19">
        <v>4</v>
      </c>
    </row>
    <row r="119" spans="1:2" x14ac:dyDescent="0.25">
      <c r="A119" s="32" t="s">
        <v>25</v>
      </c>
      <c r="B119" s="19">
        <v>1</v>
      </c>
    </row>
    <row r="120" spans="1:2" x14ac:dyDescent="0.25">
      <c r="A120" s="32" t="s">
        <v>94</v>
      </c>
      <c r="B120" s="19">
        <v>4</v>
      </c>
    </row>
    <row r="121" spans="1:2" x14ac:dyDescent="0.25">
      <c r="A121" s="32" t="s">
        <v>154</v>
      </c>
      <c r="B121" s="19">
        <v>4</v>
      </c>
    </row>
    <row r="122" spans="1:2" x14ac:dyDescent="0.25">
      <c r="A122" s="32" t="s">
        <v>15</v>
      </c>
      <c r="B122" s="19">
        <v>1</v>
      </c>
    </row>
    <row r="123" spans="1:2" x14ac:dyDescent="0.25">
      <c r="A123" s="32" t="s">
        <v>16</v>
      </c>
      <c r="B123" s="19">
        <v>1</v>
      </c>
    </row>
    <row r="124" spans="1:2" x14ac:dyDescent="0.25">
      <c r="A124" s="32" t="s">
        <v>95</v>
      </c>
      <c r="B124" s="19">
        <v>1</v>
      </c>
    </row>
    <row r="125" spans="1:2" x14ac:dyDescent="0.25">
      <c r="A125" s="32" t="s">
        <v>155</v>
      </c>
      <c r="B125" s="19">
        <v>2</v>
      </c>
    </row>
    <row r="126" spans="1:2" x14ac:dyDescent="0.25">
      <c r="A126" s="32" t="s">
        <v>156</v>
      </c>
      <c r="B126" s="19">
        <v>1</v>
      </c>
    </row>
    <row r="127" spans="1:2" x14ac:dyDescent="0.25">
      <c r="A127" s="13"/>
      <c r="B127" s="19"/>
    </row>
    <row r="128" spans="1:2" x14ac:dyDescent="0.25">
      <c r="A128" s="13" t="s">
        <v>96</v>
      </c>
      <c r="B128" s="19"/>
    </row>
    <row r="129" spans="1:2" x14ac:dyDescent="0.25">
      <c r="A129" s="32" t="s">
        <v>36</v>
      </c>
      <c r="B129" s="19">
        <v>20</v>
      </c>
    </row>
    <row r="130" spans="1:2" x14ac:dyDescent="0.25">
      <c r="A130" s="32" t="s">
        <v>97</v>
      </c>
      <c r="B130" s="19">
        <v>20</v>
      </c>
    </row>
    <row r="131" spans="1:2" x14ac:dyDescent="0.25">
      <c r="A131" s="32" t="s">
        <v>98</v>
      </c>
      <c r="B131" s="19">
        <v>15</v>
      </c>
    </row>
    <row r="132" spans="1:2" x14ac:dyDescent="0.25">
      <c r="A132" s="32" t="s">
        <v>99</v>
      </c>
      <c r="B132" s="19">
        <v>5</v>
      </c>
    </row>
    <row r="133" spans="1:2" x14ac:dyDescent="0.25">
      <c r="A133" s="32" t="s">
        <v>175</v>
      </c>
      <c r="B133" s="19">
        <v>5</v>
      </c>
    </row>
    <row r="134" spans="1:2" x14ac:dyDescent="0.25">
      <c r="A134" s="32" t="s">
        <v>101</v>
      </c>
      <c r="B134" s="19">
        <v>2</v>
      </c>
    </row>
    <row r="135" spans="1:2" x14ac:dyDescent="0.25">
      <c r="A135" s="32" t="s">
        <v>102</v>
      </c>
      <c r="B135" s="19">
        <v>10</v>
      </c>
    </row>
    <row r="136" spans="1:2" x14ac:dyDescent="0.25">
      <c r="A136" s="32" t="s">
        <v>103</v>
      </c>
      <c r="B136" s="19">
        <v>1</v>
      </c>
    </row>
    <row r="137" spans="1:2" x14ac:dyDescent="0.25">
      <c r="A137" s="32" t="s">
        <v>104</v>
      </c>
      <c r="B137" s="19">
        <v>5</v>
      </c>
    </row>
    <row r="138" spans="1:2" x14ac:dyDescent="0.25">
      <c r="A138" s="32" t="s">
        <v>105</v>
      </c>
      <c r="B138" s="19">
        <v>10</v>
      </c>
    </row>
    <row r="139" spans="1:2" x14ac:dyDescent="0.25">
      <c r="A139" s="32" t="s">
        <v>174</v>
      </c>
      <c r="B139" s="19">
        <v>2</v>
      </c>
    </row>
    <row r="140" spans="1:2" x14ac:dyDescent="0.25">
      <c r="A140" s="32" t="s">
        <v>107</v>
      </c>
      <c r="B140" s="19">
        <v>10</v>
      </c>
    </row>
    <row r="141" spans="1:2" x14ac:dyDescent="0.25">
      <c r="A141" s="32" t="s">
        <v>108</v>
      </c>
      <c r="B141" s="19">
        <v>10</v>
      </c>
    </row>
    <row r="142" spans="1:2" x14ac:dyDescent="0.25">
      <c r="A142" s="32" t="s">
        <v>120</v>
      </c>
      <c r="B142" s="19">
        <v>10</v>
      </c>
    </row>
    <row r="143" spans="1:2" x14ac:dyDescent="0.25">
      <c r="A143" s="32" t="s">
        <v>110</v>
      </c>
      <c r="B143" s="19">
        <v>10</v>
      </c>
    </row>
    <row r="144" spans="1:2" x14ac:dyDescent="0.25">
      <c r="A144" s="14" t="s">
        <v>111</v>
      </c>
      <c r="B144" s="19">
        <v>7</v>
      </c>
    </row>
    <row r="145" spans="1:2" x14ac:dyDescent="0.25">
      <c r="A145" s="14" t="s">
        <v>112</v>
      </c>
      <c r="B145" s="19">
        <v>5</v>
      </c>
    </row>
    <row r="146" spans="1:2" x14ac:dyDescent="0.25">
      <c r="A146" s="14" t="s">
        <v>118</v>
      </c>
      <c r="B146" s="19">
        <v>1</v>
      </c>
    </row>
    <row r="147" spans="1:2" x14ac:dyDescent="0.25">
      <c r="A147" s="14" t="s">
        <v>178</v>
      </c>
      <c r="B147" s="19">
        <v>1</v>
      </c>
    </row>
    <row r="148" spans="1:2" x14ac:dyDescent="0.25">
      <c r="A148" s="14" t="s">
        <v>179</v>
      </c>
      <c r="B148" s="19">
        <v>1</v>
      </c>
    </row>
  </sheetData>
  <pageMargins left="0.7" right="0.7" top="0.75" bottom="0.75" header="0.3" footer="0.3"/>
  <pageSetup paperSize="9" orientation="portrait" r:id="rId1"/>
  <rowBreaks count="2" manualBreakCount="2">
    <brk id="38" max="16383" man="1"/>
    <brk id="8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47"/>
  <sheetViews>
    <sheetView topLeftCell="A79" workbookViewId="0">
      <selection activeCell="A79" sqref="A1:XFD1048576"/>
    </sheetView>
  </sheetViews>
  <sheetFormatPr defaultColWidth="9.140625" defaultRowHeight="15.75" x14ac:dyDescent="0.25"/>
  <cols>
    <col min="1" max="1" width="55.28515625" style="1" customWidth="1"/>
    <col min="2" max="2" width="11.7109375" style="20" customWidth="1"/>
    <col min="3" max="3" width="11.7109375" style="1" customWidth="1"/>
    <col min="4" max="16384" width="9.140625" style="1"/>
  </cols>
  <sheetData>
    <row r="1" spans="1:2" x14ac:dyDescent="0.25">
      <c r="A1" s="2" t="s">
        <v>0</v>
      </c>
      <c r="B1" s="22" t="s">
        <v>1</v>
      </c>
    </row>
    <row r="2" spans="1:2" x14ac:dyDescent="0.25">
      <c r="A2" s="15"/>
      <c r="B2" s="3"/>
    </row>
    <row r="3" spans="1:2" x14ac:dyDescent="0.25">
      <c r="A3" s="2" t="s">
        <v>171</v>
      </c>
      <c r="B3" s="3">
        <v>1</v>
      </c>
    </row>
    <row r="4" spans="1:2" x14ac:dyDescent="0.25">
      <c r="A4" s="15"/>
      <c r="B4" s="3"/>
    </row>
    <row r="5" spans="1:2" x14ac:dyDescent="0.25">
      <c r="A5" s="4" t="s">
        <v>177</v>
      </c>
      <c r="B5" s="16"/>
    </row>
    <row r="6" spans="1:2" x14ac:dyDescent="0.25">
      <c r="A6" s="5" t="s">
        <v>4</v>
      </c>
      <c r="B6" s="16">
        <v>2</v>
      </c>
    </row>
    <row r="7" spans="1:2" x14ac:dyDescent="0.25">
      <c r="A7" s="5" t="s">
        <v>5</v>
      </c>
      <c r="B7" s="16">
        <v>1</v>
      </c>
    </row>
    <row r="8" spans="1:2" x14ac:dyDescent="0.25">
      <c r="A8" s="5" t="s">
        <v>8</v>
      </c>
      <c r="B8" s="16">
        <v>6</v>
      </c>
    </row>
    <row r="9" spans="1:2" x14ac:dyDescent="0.25">
      <c r="A9" s="5" t="s">
        <v>11</v>
      </c>
      <c r="B9" s="16">
        <v>1</v>
      </c>
    </row>
    <row r="10" spans="1:2" x14ac:dyDescent="0.25">
      <c r="A10" s="5" t="s">
        <v>180</v>
      </c>
      <c r="B10" s="16">
        <v>1</v>
      </c>
    </row>
    <row r="11" spans="1:2" x14ac:dyDescent="0.25">
      <c r="A11" s="5" t="s">
        <v>10</v>
      </c>
      <c r="B11" s="16">
        <v>2</v>
      </c>
    </row>
    <row r="12" spans="1:2" x14ac:dyDescent="0.25">
      <c r="A12" s="5" t="s">
        <v>145</v>
      </c>
      <c r="B12" s="16">
        <v>1</v>
      </c>
    </row>
    <row r="13" spans="1:2" x14ac:dyDescent="0.25">
      <c r="A13" s="5" t="s">
        <v>9</v>
      </c>
      <c r="B13" s="16">
        <v>1</v>
      </c>
    </row>
    <row r="14" spans="1:2" x14ac:dyDescent="0.25">
      <c r="A14" s="15"/>
      <c r="B14" s="3"/>
    </row>
    <row r="15" spans="1:2" x14ac:dyDescent="0.25">
      <c r="A15" s="6" t="s">
        <v>12</v>
      </c>
      <c r="B15" s="17"/>
    </row>
    <row r="16" spans="1:2" x14ac:dyDescent="0.25">
      <c r="A16" s="7" t="s">
        <v>13</v>
      </c>
      <c r="B16" s="17">
        <v>1</v>
      </c>
    </row>
    <row r="17" spans="1:2" x14ac:dyDescent="0.25">
      <c r="A17" s="7" t="s">
        <v>189</v>
      </c>
      <c r="B17" s="17">
        <v>3</v>
      </c>
    </row>
    <row r="18" spans="1:2" x14ac:dyDescent="0.25">
      <c r="A18" s="7" t="s">
        <v>15</v>
      </c>
      <c r="B18" s="17">
        <v>2</v>
      </c>
    </row>
    <row r="19" spans="1:2" x14ac:dyDescent="0.25">
      <c r="A19" s="7" t="s">
        <v>16</v>
      </c>
      <c r="B19" s="17">
        <v>1</v>
      </c>
    </row>
    <row r="20" spans="1:2" x14ac:dyDescent="0.25">
      <c r="A20" s="7" t="s">
        <v>17</v>
      </c>
      <c r="B20" s="17">
        <v>1</v>
      </c>
    </row>
    <row r="21" spans="1:2" x14ac:dyDescent="0.25">
      <c r="A21" s="7" t="s">
        <v>181</v>
      </c>
      <c r="B21" s="17">
        <v>1</v>
      </c>
    </row>
    <row r="22" spans="1:2" x14ac:dyDescent="0.25">
      <c r="A22" s="7" t="s">
        <v>18</v>
      </c>
      <c r="B22" s="17">
        <v>1</v>
      </c>
    </row>
    <row r="23" spans="1:2" x14ac:dyDescent="0.25">
      <c r="A23" s="7" t="s">
        <v>19</v>
      </c>
      <c r="B23" s="17">
        <v>2</v>
      </c>
    </row>
    <row r="24" spans="1:2" x14ac:dyDescent="0.25">
      <c r="A24" s="7" t="s">
        <v>20</v>
      </c>
      <c r="B24" s="17">
        <v>2</v>
      </c>
    </row>
    <row r="25" spans="1:2" x14ac:dyDescent="0.25">
      <c r="A25" s="7" t="s">
        <v>182</v>
      </c>
      <c r="B25" s="17">
        <v>2</v>
      </c>
    </row>
    <row r="26" spans="1:2" x14ac:dyDescent="0.25">
      <c r="A26" s="7" t="s">
        <v>23</v>
      </c>
      <c r="B26" s="17">
        <v>1</v>
      </c>
    </row>
    <row r="27" spans="1:2" x14ac:dyDescent="0.25">
      <c r="A27" s="7" t="s">
        <v>24</v>
      </c>
      <c r="B27" s="17">
        <v>1</v>
      </c>
    </row>
    <row r="28" spans="1:2" x14ac:dyDescent="0.25">
      <c r="A28" s="7" t="s">
        <v>25</v>
      </c>
      <c r="B28" s="17">
        <v>1</v>
      </c>
    </row>
    <row r="29" spans="1:2" x14ac:dyDescent="0.25">
      <c r="A29" s="15"/>
      <c r="B29" s="3"/>
    </row>
    <row r="30" spans="1:2" x14ac:dyDescent="0.25">
      <c r="A30" s="8" t="s">
        <v>26</v>
      </c>
      <c r="B30" s="18"/>
    </row>
    <row r="31" spans="1:2" x14ac:dyDescent="0.25">
      <c r="A31" s="9" t="s">
        <v>121</v>
      </c>
      <c r="B31" s="18">
        <v>3</v>
      </c>
    </row>
    <row r="32" spans="1:2" x14ac:dyDescent="0.25">
      <c r="A32" s="9" t="s">
        <v>10</v>
      </c>
      <c r="B32" s="18">
        <v>2</v>
      </c>
    </row>
    <row r="33" spans="1:2" x14ac:dyDescent="0.25">
      <c r="A33" s="9" t="s">
        <v>29</v>
      </c>
      <c r="B33" s="18">
        <v>4</v>
      </c>
    </row>
    <row r="34" spans="1:2" x14ac:dyDescent="0.25">
      <c r="A34" s="9" t="s">
        <v>30</v>
      </c>
      <c r="B34" s="18">
        <v>2</v>
      </c>
    </row>
    <row r="35" spans="1:2" x14ac:dyDescent="0.25">
      <c r="A35" s="9" t="s">
        <v>116</v>
      </c>
      <c r="B35" s="18">
        <v>1</v>
      </c>
    </row>
    <row r="36" spans="1:2" x14ac:dyDescent="0.25">
      <c r="A36" s="15"/>
      <c r="B36" s="3"/>
    </row>
    <row r="37" spans="1:2" ht="31.5" x14ac:dyDescent="0.25">
      <c r="A37" s="10" t="s">
        <v>31</v>
      </c>
      <c r="B37" s="12"/>
    </row>
    <row r="38" spans="1:2" x14ac:dyDescent="0.25">
      <c r="A38" s="10"/>
      <c r="B38" s="12"/>
    </row>
    <row r="39" spans="1:2" x14ac:dyDescent="0.25">
      <c r="A39" s="10" t="s">
        <v>32</v>
      </c>
      <c r="B39" s="12"/>
    </row>
    <row r="40" spans="1:2" x14ac:dyDescent="0.25">
      <c r="A40" s="11" t="s">
        <v>33</v>
      </c>
      <c r="B40" s="12">
        <v>7</v>
      </c>
    </row>
    <row r="41" spans="1:2" x14ac:dyDescent="0.25">
      <c r="A41" s="11" t="s">
        <v>37</v>
      </c>
      <c r="B41" s="12">
        <v>7</v>
      </c>
    </row>
    <row r="42" spans="1:2" x14ac:dyDescent="0.25">
      <c r="A42" s="11" t="s">
        <v>38</v>
      </c>
      <c r="B42" s="12">
        <v>7</v>
      </c>
    </row>
    <row r="43" spans="1:2" x14ac:dyDescent="0.25">
      <c r="A43" s="11" t="s">
        <v>35</v>
      </c>
      <c r="B43" s="12">
        <v>7</v>
      </c>
    </row>
    <row r="44" spans="1:2" x14ac:dyDescent="0.25">
      <c r="A44" s="11"/>
      <c r="B44" s="12"/>
    </row>
    <row r="45" spans="1:2" x14ac:dyDescent="0.25">
      <c r="A45" s="10" t="s">
        <v>39</v>
      </c>
      <c r="B45" s="12"/>
    </row>
    <row r="46" spans="1:2" x14ac:dyDescent="0.25">
      <c r="A46" s="11" t="s">
        <v>40</v>
      </c>
      <c r="B46" s="12">
        <v>1</v>
      </c>
    </row>
    <row r="47" spans="1:2" x14ac:dyDescent="0.25">
      <c r="A47" s="11" t="s">
        <v>41</v>
      </c>
      <c r="B47" s="12">
        <v>2</v>
      </c>
    </row>
    <row r="48" spans="1:2" x14ac:dyDescent="0.25">
      <c r="A48" s="11" t="s">
        <v>42</v>
      </c>
      <c r="B48" s="12">
        <v>3</v>
      </c>
    </row>
    <row r="49" spans="1:2" x14ac:dyDescent="0.25">
      <c r="A49" s="11" t="s">
        <v>27</v>
      </c>
      <c r="B49" s="12">
        <v>3</v>
      </c>
    </row>
    <row r="50" spans="1:2" x14ac:dyDescent="0.25">
      <c r="A50" s="10"/>
      <c r="B50" s="12"/>
    </row>
    <row r="51" spans="1:2" x14ac:dyDescent="0.25">
      <c r="A51" s="10" t="s">
        <v>43</v>
      </c>
      <c r="B51" s="12"/>
    </row>
    <row r="52" spans="1:2" x14ac:dyDescent="0.25">
      <c r="A52" s="31" t="s">
        <v>133</v>
      </c>
      <c r="B52" s="12">
        <v>10</v>
      </c>
    </row>
    <row r="53" spans="1:2" x14ac:dyDescent="0.25">
      <c r="A53" s="31" t="s">
        <v>183</v>
      </c>
      <c r="B53" s="12">
        <v>10</v>
      </c>
    </row>
    <row r="54" spans="1:2" x14ac:dyDescent="0.25">
      <c r="A54" s="31" t="s">
        <v>173</v>
      </c>
      <c r="B54" s="12">
        <v>15</v>
      </c>
    </row>
    <row r="55" spans="1:2" x14ac:dyDescent="0.25">
      <c r="A55" s="31" t="s">
        <v>148</v>
      </c>
      <c r="B55" s="12">
        <v>9</v>
      </c>
    </row>
    <row r="56" spans="1:2" x14ac:dyDescent="0.25">
      <c r="A56" s="31" t="s">
        <v>149</v>
      </c>
      <c r="B56" s="12">
        <v>10</v>
      </c>
    </row>
    <row r="57" spans="1:2" x14ac:dyDescent="0.25">
      <c r="A57" s="31" t="s">
        <v>51</v>
      </c>
      <c r="B57" s="12">
        <v>20</v>
      </c>
    </row>
    <row r="58" spans="1:2" x14ac:dyDescent="0.25">
      <c r="A58" s="31" t="s">
        <v>134</v>
      </c>
      <c r="B58" s="12">
        <v>28</v>
      </c>
    </row>
    <row r="59" spans="1:2" x14ac:dyDescent="0.25">
      <c r="A59" s="31" t="s">
        <v>52</v>
      </c>
      <c r="B59" s="12">
        <v>10</v>
      </c>
    </row>
    <row r="60" spans="1:2" x14ac:dyDescent="0.25">
      <c r="A60" s="31" t="s">
        <v>54</v>
      </c>
      <c r="B60" s="12">
        <v>40</v>
      </c>
    </row>
    <row r="61" spans="1:2" x14ac:dyDescent="0.25">
      <c r="A61" s="31" t="s">
        <v>135</v>
      </c>
      <c r="B61" s="12">
        <v>40</v>
      </c>
    </row>
    <row r="62" spans="1:2" x14ac:dyDescent="0.25">
      <c r="A62" s="31" t="s">
        <v>55</v>
      </c>
      <c r="B62" s="12">
        <v>10</v>
      </c>
    </row>
    <row r="63" spans="1:2" x14ac:dyDescent="0.25">
      <c r="A63" s="31" t="s">
        <v>56</v>
      </c>
      <c r="B63" s="12">
        <v>10</v>
      </c>
    </row>
    <row r="64" spans="1:2" x14ac:dyDescent="0.25">
      <c r="A64" s="31" t="s">
        <v>147</v>
      </c>
      <c r="B64" s="12">
        <v>20</v>
      </c>
    </row>
    <row r="65" spans="1:2" x14ac:dyDescent="0.25">
      <c r="A65" s="31" t="s">
        <v>57</v>
      </c>
      <c r="B65" s="12">
        <v>1</v>
      </c>
    </row>
    <row r="66" spans="1:2" x14ac:dyDescent="0.25">
      <c r="A66" s="31" t="s">
        <v>58</v>
      </c>
      <c r="B66" s="12">
        <v>5</v>
      </c>
    </row>
    <row r="67" spans="1:2" x14ac:dyDescent="0.25">
      <c r="A67" s="31" t="s">
        <v>59</v>
      </c>
      <c r="B67" s="12">
        <v>50</v>
      </c>
    </row>
    <row r="68" spans="1:2" x14ac:dyDescent="0.25">
      <c r="A68" s="31" t="s">
        <v>128</v>
      </c>
      <c r="B68" s="12">
        <v>1</v>
      </c>
    </row>
    <row r="69" spans="1:2" x14ac:dyDescent="0.25">
      <c r="A69" s="31" t="s">
        <v>60</v>
      </c>
      <c r="B69" s="12">
        <v>1</v>
      </c>
    </row>
    <row r="70" spans="1:2" x14ac:dyDescent="0.25">
      <c r="A70" s="31" t="s">
        <v>136</v>
      </c>
      <c r="B70" s="12">
        <v>20</v>
      </c>
    </row>
    <row r="71" spans="1:2" x14ac:dyDescent="0.25">
      <c r="A71" s="31" t="s">
        <v>61</v>
      </c>
      <c r="B71" s="12">
        <v>10</v>
      </c>
    </row>
    <row r="72" spans="1:2" x14ac:dyDescent="0.25">
      <c r="A72" s="31" t="s">
        <v>62</v>
      </c>
      <c r="B72" s="12">
        <v>10</v>
      </c>
    </row>
    <row r="73" spans="1:2" x14ac:dyDescent="0.25">
      <c r="A73" s="31" t="s">
        <v>137</v>
      </c>
      <c r="B73" s="12">
        <v>1</v>
      </c>
    </row>
    <row r="74" spans="1:2" x14ac:dyDescent="0.25">
      <c r="A74" s="31" t="s">
        <v>138</v>
      </c>
      <c r="B74" s="12">
        <v>10</v>
      </c>
    </row>
    <row r="75" spans="1:2" x14ac:dyDescent="0.25">
      <c r="A75" s="31" t="s">
        <v>140</v>
      </c>
      <c r="B75" s="12">
        <v>30</v>
      </c>
    </row>
    <row r="76" spans="1:2" x14ac:dyDescent="0.25">
      <c r="A76" s="31" t="s">
        <v>139</v>
      </c>
      <c r="B76" s="12">
        <v>10</v>
      </c>
    </row>
    <row r="77" spans="1:2" x14ac:dyDescent="0.25">
      <c r="A77" s="31" t="s">
        <v>151</v>
      </c>
      <c r="B77" s="12">
        <v>10</v>
      </c>
    </row>
    <row r="78" spans="1:2" x14ac:dyDescent="0.25">
      <c r="A78" s="31" t="s">
        <v>152</v>
      </c>
      <c r="B78" s="12">
        <v>1</v>
      </c>
    </row>
    <row r="79" spans="1:2" x14ac:dyDescent="0.25">
      <c r="A79" s="31" t="s">
        <v>153</v>
      </c>
      <c r="B79" s="12">
        <v>1</v>
      </c>
    </row>
    <row r="80" spans="1:2" x14ac:dyDescent="0.25">
      <c r="A80" s="15"/>
      <c r="B80" s="3"/>
    </row>
    <row r="81" spans="1:2" x14ac:dyDescent="0.25">
      <c r="A81" s="13" t="s">
        <v>64</v>
      </c>
      <c r="B81" s="19"/>
    </row>
    <row r="82" spans="1:2" x14ac:dyDescent="0.25">
      <c r="A82" s="13"/>
      <c r="B82" s="19"/>
    </row>
    <row r="83" spans="1:2" x14ac:dyDescent="0.25">
      <c r="A83" s="13" t="s">
        <v>65</v>
      </c>
      <c r="B83" s="19"/>
    </row>
    <row r="84" spans="1:2" x14ac:dyDescent="0.25">
      <c r="A84" s="13" t="s">
        <v>66</v>
      </c>
      <c r="B84" s="19"/>
    </row>
    <row r="85" spans="1:2" ht="16.5" customHeight="1" x14ac:dyDescent="0.25">
      <c r="A85" s="37" t="s">
        <v>67</v>
      </c>
      <c r="B85" s="19">
        <v>3</v>
      </c>
    </row>
    <row r="86" spans="1:2" x14ac:dyDescent="0.25">
      <c r="A86" s="37" t="s">
        <v>68</v>
      </c>
      <c r="B86" s="19">
        <v>4</v>
      </c>
    </row>
    <row r="87" spans="1:2" x14ac:dyDescent="0.25">
      <c r="A87" s="37" t="s">
        <v>69</v>
      </c>
      <c r="B87" s="19">
        <v>5</v>
      </c>
    </row>
    <row r="88" spans="1:2" x14ac:dyDescent="0.25">
      <c r="A88" s="37" t="s">
        <v>71</v>
      </c>
      <c r="B88" s="19">
        <v>4</v>
      </c>
    </row>
    <row r="89" spans="1:2" x14ac:dyDescent="0.25">
      <c r="A89" s="14" t="s">
        <v>75</v>
      </c>
      <c r="B89" s="19">
        <v>1</v>
      </c>
    </row>
    <row r="90" spans="1:2" x14ac:dyDescent="0.25">
      <c r="A90" s="14" t="s">
        <v>76</v>
      </c>
      <c r="B90" s="19">
        <v>1</v>
      </c>
    </row>
    <row r="91" spans="1:2" x14ac:dyDescent="0.25">
      <c r="A91" s="14" t="s">
        <v>77</v>
      </c>
      <c r="B91" s="19">
        <v>1</v>
      </c>
    </row>
    <row r="92" spans="1:2" x14ac:dyDescent="0.25">
      <c r="A92" s="14" t="s">
        <v>78</v>
      </c>
      <c r="B92" s="19">
        <v>1</v>
      </c>
    </row>
    <row r="93" spans="1:2" x14ac:dyDescent="0.25">
      <c r="A93" s="14" t="s">
        <v>79</v>
      </c>
      <c r="B93" s="19">
        <v>1</v>
      </c>
    </row>
    <row r="94" spans="1:2" x14ac:dyDescent="0.25">
      <c r="A94" s="14" t="s">
        <v>80</v>
      </c>
      <c r="B94" s="19">
        <v>2</v>
      </c>
    </row>
    <row r="95" spans="1:2" x14ac:dyDescent="0.25">
      <c r="A95" s="14"/>
      <c r="B95" s="19"/>
    </row>
    <row r="96" spans="1:2" x14ac:dyDescent="0.25">
      <c r="A96" s="13" t="s">
        <v>82</v>
      </c>
      <c r="B96" s="19"/>
    </row>
    <row r="97" spans="1:2" x14ac:dyDescent="0.25">
      <c r="A97" s="13" t="s">
        <v>72</v>
      </c>
      <c r="B97" s="19"/>
    </row>
    <row r="98" spans="1:2" x14ac:dyDescent="0.25">
      <c r="A98" s="37" t="s">
        <v>73</v>
      </c>
      <c r="B98" s="19">
        <v>5</v>
      </c>
    </row>
    <row r="99" spans="1:2" x14ac:dyDescent="0.25">
      <c r="A99" s="37" t="s">
        <v>74</v>
      </c>
      <c r="B99" s="19">
        <v>3</v>
      </c>
    </row>
    <row r="100" spans="1:2" x14ac:dyDescent="0.25">
      <c r="A100" s="37" t="s">
        <v>70</v>
      </c>
      <c r="B100" s="19">
        <v>1</v>
      </c>
    </row>
    <row r="101" spans="1:2" x14ac:dyDescent="0.25">
      <c r="A101" s="14" t="s">
        <v>83</v>
      </c>
      <c r="B101" s="19">
        <v>1</v>
      </c>
    </row>
    <row r="102" spans="1:2" x14ac:dyDescent="0.25">
      <c r="A102" s="14" t="s">
        <v>84</v>
      </c>
      <c r="B102" s="19">
        <v>1</v>
      </c>
    </row>
    <row r="103" spans="1:2" x14ac:dyDescent="0.25">
      <c r="A103" s="14" t="s">
        <v>85</v>
      </c>
      <c r="B103" s="19">
        <v>1</v>
      </c>
    </row>
    <row r="104" spans="1:2" x14ac:dyDescent="0.25">
      <c r="A104" s="14" t="s">
        <v>86</v>
      </c>
      <c r="B104" s="19">
        <v>2</v>
      </c>
    </row>
    <row r="105" spans="1:2" x14ac:dyDescent="0.25">
      <c r="A105" s="14" t="s">
        <v>87</v>
      </c>
      <c r="B105" s="19">
        <v>6</v>
      </c>
    </row>
    <row r="106" spans="1:2" x14ac:dyDescent="0.25">
      <c r="A106" s="14"/>
      <c r="B106" s="19"/>
    </row>
    <row r="107" spans="1:2" x14ac:dyDescent="0.25">
      <c r="A107" s="13" t="s">
        <v>89</v>
      </c>
      <c r="B107" s="19"/>
    </row>
    <row r="108" spans="1:2" x14ac:dyDescent="0.25">
      <c r="A108" s="14" t="s">
        <v>90</v>
      </c>
      <c r="B108" s="19">
        <v>4</v>
      </c>
    </row>
    <row r="109" spans="1:2" x14ac:dyDescent="0.25">
      <c r="A109" s="14" t="s">
        <v>91</v>
      </c>
      <c r="B109" s="19">
        <v>2</v>
      </c>
    </row>
    <row r="110" spans="1:2" x14ac:dyDescent="0.25">
      <c r="A110" s="14" t="s">
        <v>92</v>
      </c>
      <c r="B110" s="19">
        <v>2</v>
      </c>
    </row>
    <row r="111" spans="1:2" x14ac:dyDescent="0.25">
      <c r="A111" s="13"/>
      <c r="B111" s="19"/>
    </row>
    <row r="112" spans="1:2" x14ac:dyDescent="0.25">
      <c r="A112" s="13" t="s">
        <v>93</v>
      </c>
      <c r="B112" s="19"/>
    </row>
    <row r="113" spans="1:2" x14ac:dyDescent="0.25">
      <c r="A113" s="32" t="s">
        <v>23</v>
      </c>
      <c r="B113" s="19">
        <v>6</v>
      </c>
    </row>
    <row r="114" spans="1:2" x14ac:dyDescent="0.25">
      <c r="A114" s="32" t="s">
        <v>24</v>
      </c>
      <c r="B114" s="19">
        <v>4</v>
      </c>
    </row>
    <row r="115" spans="1:2" x14ac:dyDescent="0.25">
      <c r="A115" s="32" t="s">
        <v>25</v>
      </c>
      <c r="B115" s="19">
        <v>1</v>
      </c>
    </row>
    <row r="116" spans="1:2" x14ac:dyDescent="0.25">
      <c r="A116" s="32" t="s">
        <v>94</v>
      </c>
      <c r="B116" s="19">
        <v>4</v>
      </c>
    </row>
    <row r="117" spans="1:2" x14ac:dyDescent="0.25">
      <c r="A117" s="32" t="s">
        <v>154</v>
      </c>
      <c r="B117" s="19">
        <v>4</v>
      </c>
    </row>
    <row r="118" spans="1:2" x14ac:dyDescent="0.25">
      <c r="A118" s="32" t="s">
        <v>15</v>
      </c>
      <c r="B118" s="19">
        <v>1</v>
      </c>
    </row>
    <row r="119" spans="1:2" x14ac:dyDescent="0.25">
      <c r="A119" s="32" t="s">
        <v>16</v>
      </c>
      <c r="B119" s="19">
        <v>2</v>
      </c>
    </row>
    <row r="120" spans="1:2" x14ac:dyDescent="0.25">
      <c r="A120" s="32" t="s">
        <v>95</v>
      </c>
      <c r="B120" s="19">
        <v>1</v>
      </c>
    </row>
    <row r="121" spans="1:2" x14ac:dyDescent="0.25">
      <c r="A121" s="32" t="s">
        <v>155</v>
      </c>
      <c r="B121" s="19">
        <v>3</v>
      </c>
    </row>
    <row r="122" spans="1:2" x14ac:dyDescent="0.25">
      <c r="A122" s="32" t="s">
        <v>156</v>
      </c>
      <c r="B122" s="19">
        <v>2</v>
      </c>
    </row>
    <row r="123" spans="1:2" x14ac:dyDescent="0.25">
      <c r="A123" s="13"/>
      <c r="B123" s="19"/>
    </row>
    <row r="124" spans="1:2" x14ac:dyDescent="0.25">
      <c r="A124" s="13" t="s">
        <v>96</v>
      </c>
      <c r="B124" s="19"/>
    </row>
    <row r="125" spans="1:2" x14ac:dyDescent="0.25">
      <c r="A125" s="32" t="s">
        <v>36</v>
      </c>
      <c r="B125" s="19">
        <v>20</v>
      </c>
    </row>
    <row r="126" spans="1:2" x14ac:dyDescent="0.25">
      <c r="A126" s="32" t="s">
        <v>97</v>
      </c>
      <c r="B126" s="19">
        <v>20</v>
      </c>
    </row>
    <row r="127" spans="1:2" x14ac:dyDescent="0.25">
      <c r="A127" s="32" t="s">
        <v>98</v>
      </c>
      <c r="B127" s="19">
        <v>15</v>
      </c>
    </row>
    <row r="128" spans="1:2" x14ac:dyDescent="0.25">
      <c r="A128" s="32" t="s">
        <v>99</v>
      </c>
      <c r="B128" s="19">
        <v>5</v>
      </c>
    </row>
    <row r="129" spans="1:2" x14ac:dyDescent="0.25">
      <c r="A129" s="32" t="s">
        <v>175</v>
      </c>
      <c r="B129" s="19">
        <v>5</v>
      </c>
    </row>
    <row r="130" spans="1:2" x14ac:dyDescent="0.25">
      <c r="A130" s="32" t="s">
        <v>101</v>
      </c>
      <c r="B130" s="19">
        <v>2</v>
      </c>
    </row>
    <row r="131" spans="1:2" x14ac:dyDescent="0.25">
      <c r="A131" s="32" t="s">
        <v>103</v>
      </c>
      <c r="B131" s="19">
        <v>1</v>
      </c>
    </row>
    <row r="132" spans="1:2" x14ac:dyDescent="0.25">
      <c r="A132" s="32" t="s">
        <v>104</v>
      </c>
      <c r="B132" s="19">
        <v>5</v>
      </c>
    </row>
    <row r="133" spans="1:2" x14ac:dyDescent="0.25">
      <c r="A133" s="32" t="s">
        <v>105</v>
      </c>
      <c r="B133" s="19">
        <v>20</v>
      </c>
    </row>
    <row r="134" spans="1:2" x14ac:dyDescent="0.25">
      <c r="A134" s="32" t="s">
        <v>107</v>
      </c>
      <c r="B134" s="19">
        <v>14</v>
      </c>
    </row>
    <row r="135" spans="1:2" x14ac:dyDescent="0.25">
      <c r="A135" s="32" t="s">
        <v>108</v>
      </c>
      <c r="B135" s="19">
        <v>10</v>
      </c>
    </row>
    <row r="136" spans="1:2" x14ac:dyDescent="0.25">
      <c r="A136" s="32" t="s">
        <v>120</v>
      </c>
      <c r="B136" s="19">
        <v>10</v>
      </c>
    </row>
    <row r="137" spans="1:2" x14ac:dyDescent="0.25">
      <c r="A137" s="32" t="s">
        <v>110</v>
      </c>
      <c r="B137" s="19">
        <v>10</v>
      </c>
    </row>
    <row r="138" spans="1:2" x14ac:dyDescent="0.25">
      <c r="A138" s="14" t="s">
        <v>111</v>
      </c>
      <c r="B138" s="19">
        <v>5</v>
      </c>
    </row>
    <row r="139" spans="1:2" x14ac:dyDescent="0.25">
      <c r="A139" s="14" t="s">
        <v>112</v>
      </c>
      <c r="B139" s="19">
        <v>15</v>
      </c>
    </row>
    <row r="140" spans="1:2" x14ac:dyDescent="0.25">
      <c r="A140" s="14" t="s">
        <v>118</v>
      </c>
      <c r="B140" s="19">
        <v>1</v>
      </c>
    </row>
    <row r="141" spans="1:2" x14ac:dyDescent="0.25">
      <c r="A141" s="14" t="s">
        <v>178</v>
      </c>
      <c r="B141" s="19">
        <v>1</v>
      </c>
    </row>
    <row r="142" spans="1:2" x14ac:dyDescent="0.25">
      <c r="A142" s="14" t="s">
        <v>179</v>
      </c>
      <c r="B142" s="19">
        <v>1</v>
      </c>
    </row>
    <row r="145" spans="1:1" x14ac:dyDescent="0.25">
      <c r="A145" s="38" t="s">
        <v>184</v>
      </c>
    </row>
    <row r="146" spans="1:1" x14ac:dyDescent="0.25">
      <c r="A146" s="1" t="s">
        <v>191</v>
      </c>
    </row>
    <row r="147" spans="1:1" x14ac:dyDescent="0.25">
      <c r="A147" s="1" t="s">
        <v>188</v>
      </c>
    </row>
  </sheetData>
  <pageMargins left="0.7" right="0.7" top="0.75" bottom="0.75" header="0.3" footer="0.3"/>
  <pageSetup paperSize="9" orientation="portrait" r:id="rId1"/>
  <rowBreaks count="3" manualBreakCount="3">
    <brk id="36" max="16383" man="1"/>
    <brk id="80" max="16383" man="1"/>
    <brk id="1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55"/>
  <sheetViews>
    <sheetView workbookViewId="0">
      <selection sqref="A1:XFD1048576"/>
    </sheetView>
  </sheetViews>
  <sheetFormatPr defaultColWidth="9.140625" defaultRowHeight="15.75" x14ac:dyDescent="0.25"/>
  <cols>
    <col min="1" max="1" width="5.7109375" style="81" customWidth="1"/>
    <col min="2" max="2" width="53.5703125" style="58" customWidth="1"/>
    <col min="3" max="3" width="14.5703125" style="58" customWidth="1"/>
    <col min="4" max="5" width="15.140625" style="82" customWidth="1"/>
    <col min="6" max="16384" width="9.140625" style="58"/>
  </cols>
  <sheetData>
    <row r="1" spans="1:5" ht="26.25" x14ac:dyDescent="0.4">
      <c r="A1" s="125" t="s">
        <v>238</v>
      </c>
      <c r="B1" s="126"/>
      <c r="C1" s="126"/>
      <c r="D1" s="126"/>
      <c r="E1" s="127"/>
    </row>
    <row r="2" spans="1:5" s="61" customFormat="1" ht="30" customHeight="1" x14ac:dyDescent="0.25">
      <c r="A2" s="59" t="s">
        <v>210</v>
      </c>
      <c r="B2" s="59" t="s">
        <v>211</v>
      </c>
      <c r="C2" s="59" t="s">
        <v>212</v>
      </c>
      <c r="D2" s="60" t="s">
        <v>213</v>
      </c>
      <c r="E2" s="60" t="s">
        <v>214</v>
      </c>
    </row>
    <row r="3" spans="1:5" ht="23.25" x14ac:dyDescent="0.35">
      <c r="A3" s="62">
        <v>1</v>
      </c>
      <c r="B3" s="63" t="s">
        <v>215</v>
      </c>
      <c r="C3" s="64">
        <v>1</v>
      </c>
      <c r="D3" s="65">
        <v>350</v>
      </c>
      <c r="E3" s="65">
        <f>C3*D3</f>
        <v>350</v>
      </c>
    </row>
    <row r="4" spans="1:5" ht="23.25" x14ac:dyDescent="0.35">
      <c r="A4" s="62">
        <v>2</v>
      </c>
      <c r="B4" s="63" t="s">
        <v>121</v>
      </c>
      <c r="C4" s="64">
        <v>1</v>
      </c>
      <c r="D4" s="65">
        <v>68</v>
      </c>
      <c r="E4" s="65">
        <f>C4*D4</f>
        <v>68</v>
      </c>
    </row>
    <row r="5" spans="1:5" ht="23.25" x14ac:dyDescent="0.35">
      <c r="A5" s="62">
        <v>3</v>
      </c>
      <c r="B5" s="63" t="s">
        <v>10</v>
      </c>
      <c r="C5" s="64">
        <v>1</v>
      </c>
      <c r="D5" s="65">
        <v>185</v>
      </c>
      <c r="E5" s="65">
        <f t="shared" ref="E5:E25" si="0">C5*D5</f>
        <v>185</v>
      </c>
    </row>
    <row r="6" spans="1:5" ht="23.25" x14ac:dyDescent="0.35">
      <c r="A6" s="62">
        <v>4</v>
      </c>
      <c r="B6" s="63" t="s">
        <v>216</v>
      </c>
      <c r="C6" s="64">
        <v>1</v>
      </c>
      <c r="D6" s="65">
        <v>15</v>
      </c>
      <c r="E6" s="65">
        <f t="shared" si="0"/>
        <v>15</v>
      </c>
    </row>
    <row r="7" spans="1:5" ht="23.25" x14ac:dyDescent="0.35">
      <c r="A7" s="62">
        <v>5</v>
      </c>
      <c r="B7" s="63" t="s">
        <v>217</v>
      </c>
      <c r="C7" s="64">
        <v>1</v>
      </c>
      <c r="D7" s="65">
        <v>105</v>
      </c>
      <c r="E7" s="65">
        <f t="shared" si="0"/>
        <v>105</v>
      </c>
    </row>
    <row r="8" spans="1:5" ht="23.25" x14ac:dyDescent="0.35">
      <c r="A8" s="62">
        <v>6</v>
      </c>
      <c r="B8" s="63" t="s">
        <v>218</v>
      </c>
      <c r="C8" s="64">
        <v>1</v>
      </c>
      <c r="D8" s="65">
        <v>195</v>
      </c>
      <c r="E8" s="65">
        <f t="shared" si="0"/>
        <v>195</v>
      </c>
    </row>
    <row r="9" spans="1:5" ht="23.25" x14ac:dyDescent="0.35">
      <c r="A9" s="62">
        <v>7</v>
      </c>
      <c r="B9" s="63" t="s">
        <v>219</v>
      </c>
      <c r="C9" s="64">
        <v>1</v>
      </c>
      <c r="D9" s="65">
        <v>21</v>
      </c>
      <c r="E9" s="65">
        <f t="shared" si="0"/>
        <v>21</v>
      </c>
    </row>
    <row r="10" spans="1:5" ht="23.25" x14ac:dyDescent="0.35">
      <c r="A10" s="62">
        <v>8</v>
      </c>
      <c r="B10" s="63" t="s">
        <v>220</v>
      </c>
      <c r="C10" s="64">
        <v>1</v>
      </c>
      <c r="D10" s="65">
        <v>20</v>
      </c>
      <c r="E10" s="65">
        <f t="shared" si="0"/>
        <v>20</v>
      </c>
    </row>
    <row r="11" spans="1:5" ht="23.25" x14ac:dyDescent="0.35">
      <c r="A11" s="62">
        <v>9</v>
      </c>
      <c r="B11" s="63" t="s">
        <v>221</v>
      </c>
      <c r="C11" s="64">
        <v>1</v>
      </c>
      <c r="D11" s="65">
        <v>75</v>
      </c>
      <c r="E11" s="65">
        <f t="shared" si="0"/>
        <v>75</v>
      </c>
    </row>
    <row r="12" spans="1:5" ht="23.25" x14ac:dyDescent="0.35">
      <c r="A12" s="62">
        <v>10</v>
      </c>
      <c r="B12" s="63" t="s">
        <v>222</v>
      </c>
      <c r="C12" s="64">
        <v>1</v>
      </c>
      <c r="D12" s="65">
        <v>21</v>
      </c>
      <c r="E12" s="65">
        <f t="shared" si="0"/>
        <v>21</v>
      </c>
    </row>
    <row r="13" spans="1:5" ht="23.25" x14ac:dyDescent="0.35">
      <c r="A13" s="62">
        <v>11</v>
      </c>
      <c r="B13" s="63" t="s">
        <v>11</v>
      </c>
      <c r="C13" s="64">
        <v>1</v>
      </c>
      <c r="D13" s="65">
        <v>90</v>
      </c>
      <c r="E13" s="65">
        <f t="shared" si="0"/>
        <v>90</v>
      </c>
    </row>
    <row r="14" spans="1:5" ht="23.25" x14ac:dyDescent="0.35">
      <c r="A14" s="62">
        <v>12</v>
      </c>
      <c r="B14" s="63" t="s">
        <v>223</v>
      </c>
      <c r="C14" s="64">
        <v>1</v>
      </c>
      <c r="D14" s="65">
        <v>28</v>
      </c>
      <c r="E14" s="65">
        <f>C14*D14</f>
        <v>28</v>
      </c>
    </row>
    <row r="15" spans="1:5" ht="23.25" x14ac:dyDescent="0.35">
      <c r="A15" s="62"/>
      <c r="B15" s="66" t="s">
        <v>224</v>
      </c>
      <c r="C15" s="64"/>
      <c r="D15" s="65"/>
      <c r="E15" s="65"/>
    </row>
    <row r="16" spans="1:5" ht="23.25" x14ac:dyDescent="0.35">
      <c r="A16" s="62">
        <v>13</v>
      </c>
      <c r="B16" s="67" t="s">
        <v>225</v>
      </c>
      <c r="C16" s="64">
        <v>2</v>
      </c>
      <c r="D16" s="65">
        <v>3</v>
      </c>
      <c r="E16" s="65">
        <f t="shared" si="0"/>
        <v>6</v>
      </c>
    </row>
    <row r="17" spans="1:5" ht="23.25" x14ac:dyDescent="0.35">
      <c r="A17" s="62">
        <v>14</v>
      </c>
      <c r="B17" s="67" t="s">
        <v>226</v>
      </c>
      <c r="C17" s="64">
        <v>5</v>
      </c>
      <c r="D17" s="65">
        <v>1</v>
      </c>
      <c r="E17" s="65">
        <f t="shared" si="0"/>
        <v>5</v>
      </c>
    </row>
    <row r="18" spans="1:5" ht="23.25" x14ac:dyDescent="0.35">
      <c r="A18" s="62">
        <v>15</v>
      </c>
      <c r="B18" s="67" t="s">
        <v>227</v>
      </c>
      <c r="C18" s="64">
        <v>1</v>
      </c>
      <c r="D18" s="65">
        <v>32</v>
      </c>
      <c r="E18" s="65">
        <f>C18*D18</f>
        <v>32</v>
      </c>
    </row>
    <row r="19" spans="1:5" ht="23.25" x14ac:dyDescent="0.35">
      <c r="A19" s="62">
        <v>16</v>
      </c>
      <c r="B19" s="67" t="s">
        <v>228</v>
      </c>
      <c r="C19" s="64">
        <v>2</v>
      </c>
      <c r="D19" s="65">
        <v>4.5</v>
      </c>
      <c r="E19" s="65">
        <f t="shared" si="0"/>
        <v>9</v>
      </c>
    </row>
    <row r="20" spans="1:5" ht="23.25" x14ac:dyDescent="0.35">
      <c r="A20" s="62">
        <v>17</v>
      </c>
      <c r="B20" s="67" t="s">
        <v>229</v>
      </c>
      <c r="C20" s="64">
        <v>1</v>
      </c>
      <c r="D20" s="65">
        <v>4</v>
      </c>
      <c r="E20" s="65">
        <f t="shared" si="0"/>
        <v>4</v>
      </c>
    </row>
    <row r="21" spans="1:5" ht="23.25" x14ac:dyDescent="0.35">
      <c r="A21" s="62">
        <v>18</v>
      </c>
      <c r="B21" s="67" t="s">
        <v>54</v>
      </c>
      <c r="C21" s="64">
        <v>10</v>
      </c>
      <c r="D21" s="65">
        <f>20/20</f>
        <v>1</v>
      </c>
      <c r="E21" s="65">
        <f t="shared" si="0"/>
        <v>10</v>
      </c>
    </row>
    <row r="22" spans="1:5" ht="23.25" x14ac:dyDescent="0.35">
      <c r="A22" s="62">
        <v>19</v>
      </c>
      <c r="B22" s="67" t="s">
        <v>194</v>
      </c>
      <c r="C22" s="64">
        <v>10</v>
      </c>
      <c r="D22" s="65">
        <f>62/20</f>
        <v>3.1</v>
      </c>
      <c r="E22" s="65">
        <f t="shared" si="0"/>
        <v>31</v>
      </c>
    </row>
    <row r="23" spans="1:5" ht="23.25" x14ac:dyDescent="0.35">
      <c r="A23" s="62">
        <v>20</v>
      </c>
      <c r="B23" s="67" t="s">
        <v>203</v>
      </c>
      <c r="C23" s="64">
        <v>10</v>
      </c>
      <c r="D23" s="65">
        <f>34/10</f>
        <v>3.4</v>
      </c>
      <c r="E23" s="65">
        <f t="shared" si="0"/>
        <v>34</v>
      </c>
    </row>
    <row r="24" spans="1:5" ht="23.25" x14ac:dyDescent="0.35">
      <c r="A24" s="62">
        <v>21</v>
      </c>
      <c r="B24" s="67" t="s">
        <v>230</v>
      </c>
      <c r="C24" s="64">
        <v>20</v>
      </c>
      <c r="D24" s="65">
        <f>33/20</f>
        <v>1.65</v>
      </c>
      <c r="E24" s="65">
        <f t="shared" si="0"/>
        <v>33</v>
      </c>
    </row>
    <row r="25" spans="1:5" ht="23.25" x14ac:dyDescent="0.35">
      <c r="A25" s="62">
        <v>22</v>
      </c>
      <c r="B25" s="63" t="s">
        <v>231</v>
      </c>
      <c r="C25" s="64">
        <v>1</v>
      </c>
      <c r="D25" s="65">
        <v>63</v>
      </c>
      <c r="E25" s="65">
        <f t="shared" si="0"/>
        <v>63</v>
      </c>
    </row>
    <row r="26" spans="1:5" s="72" customFormat="1" ht="30" customHeight="1" x14ac:dyDescent="0.3">
      <c r="A26" s="68"/>
      <c r="B26" s="69" t="s">
        <v>235</v>
      </c>
      <c r="C26" s="70"/>
      <c r="D26" s="70"/>
      <c r="E26" s="71">
        <f>SUM(E3:E25)</f>
        <v>1400</v>
      </c>
    </row>
    <row r="27" spans="1:5" ht="23.25" x14ac:dyDescent="0.35">
      <c r="A27" s="62"/>
      <c r="B27" s="63"/>
      <c r="C27" s="64"/>
      <c r="D27" s="65"/>
      <c r="E27" s="65"/>
    </row>
    <row r="28" spans="1:5" ht="23.25" x14ac:dyDescent="0.35">
      <c r="A28" s="62">
        <v>23</v>
      </c>
      <c r="B28" s="63" t="s">
        <v>232</v>
      </c>
      <c r="C28" s="64">
        <v>1</v>
      </c>
      <c r="D28" s="65">
        <f>512/2+4</f>
        <v>260</v>
      </c>
      <c r="E28" s="65">
        <f t="shared" ref="E28:E32" si="1">C28*D28</f>
        <v>260</v>
      </c>
    </row>
    <row r="29" spans="1:5" s="72" customFormat="1" ht="30" customHeight="1" x14ac:dyDescent="0.3">
      <c r="A29" s="73"/>
      <c r="B29" s="74" t="s">
        <v>236</v>
      </c>
      <c r="C29" s="75"/>
      <c r="D29" s="75"/>
      <c r="E29" s="76">
        <f>E26+E28</f>
        <v>1660</v>
      </c>
    </row>
    <row r="30" spans="1:5" ht="23.25" x14ac:dyDescent="0.35">
      <c r="A30" s="62"/>
      <c r="B30" s="67"/>
      <c r="C30" s="64"/>
      <c r="D30" s="65"/>
      <c r="E30" s="65"/>
    </row>
    <row r="31" spans="1:5" ht="23.25" x14ac:dyDescent="0.35">
      <c r="A31" s="62">
        <v>24</v>
      </c>
      <c r="B31" s="63" t="s">
        <v>233</v>
      </c>
      <c r="C31" s="64">
        <v>1</v>
      </c>
      <c r="D31" s="65">
        <v>200</v>
      </c>
      <c r="E31" s="65">
        <f t="shared" si="1"/>
        <v>200</v>
      </c>
    </row>
    <row r="32" spans="1:5" ht="23.25" x14ac:dyDescent="0.35">
      <c r="A32" s="62">
        <v>25</v>
      </c>
      <c r="B32" s="63" t="s">
        <v>234</v>
      </c>
      <c r="C32" s="64">
        <v>1</v>
      </c>
      <c r="D32" s="65">
        <v>550</v>
      </c>
      <c r="E32" s="65">
        <f t="shared" si="1"/>
        <v>550</v>
      </c>
    </row>
    <row r="33" spans="1:5" s="72" customFormat="1" ht="30" customHeight="1" x14ac:dyDescent="0.3">
      <c r="A33" s="77"/>
      <c r="B33" s="78" t="s">
        <v>237</v>
      </c>
      <c r="C33" s="79"/>
      <c r="D33" s="79"/>
      <c r="E33" s="80">
        <f>SUM(E29:E32)</f>
        <v>2410</v>
      </c>
    </row>
    <row r="34" spans="1:5" ht="30" customHeight="1" x14ac:dyDescent="0.25"/>
    <row r="35" spans="1:5" ht="30" customHeight="1" x14ac:dyDescent="0.25"/>
    <row r="36" spans="1:5" ht="30" customHeight="1" x14ac:dyDescent="0.25"/>
    <row r="37" spans="1:5" ht="30" customHeight="1" x14ac:dyDescent="0.25"/>
    <row r="38" spans="1:5" ht="30" customHeight="1" x14ac:dyDescent="0.25"/>
    <row r="39" spans="1:5" ht="30" customHeight="1" x14ac:dyDescent="0.25"/>
    <row r="40" spans="1:5" ht="30" customHeight="1" x14ac:dyDescent="0.25"/>
    <row r="41" spans="1:5" ht="30" customHeight="1" x14ac:dyDescent="0.25"/>
    <row r="42" spans="1:5" ht="30" customHeight="1" x14ac:dyDescent="0.25"/>
    <row r="43" spans="1:5" ht="30" customHeight="1" x14ac:dyDescent="0.25"/>
    <row r="44" spans="1:5" ht="30" customHeight="1" x14ac:dyDescent="0.25"/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</sheetData>
  <mergeCells count="1">
    <mergeCell ref="A1:E1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цены</vt:lpstr>
      <vt:lpstr>07.03.2023</vt:lpstr>
      <vt:lpstr>20.03.2023</vt:lpstr>
      <vt:lpstr>08.04.2023</vt:lpstr>
      <vt:lpstr>14.04.2023</vt:lpstr>
      <vt:lpstr>22.04.2023</vt:lpstr>
      <vt:lpstr>06.05.2023</vt:lpstr>
      <vt:lpstr>15.05.2023</vt:lpstr>
      <vt:lpstr>аптечка 14.08</vt:lpstr>
      <vt:lpstr>рюкзак 09.06</vt:lpstr>
      <vt:lpstr>спанкер 09.06</vt:lpstr>
      <vt:lpstr>спанкер лайт 09.06</vt:lpstr>
      <vt:lpstr>аптечка 09.06</vt:lpstr>
      <vt:lpstr>НПД 09.06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2025-06-05T12:55:22Z</cp:lastPrinted>
  <dcterms:created xsi:type="dcterms:W3CDTF">2023-02-21T17:14:54Z</dcterms:created>
  <dcterms:modified xsi:type="dcterms:W3CDTF">2025-10-28T20:20:54Z</dcterms:modified>
</cp:coreProperties>
</file>